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óagárd 2021\Költségvetés 2022\Német\"/>
    </mc:Choice>
  </mc:AlternateContent>
  <xr:revisionPtr revIDLastSave="0" documentId="13_ncr:1_{EA23BC61-A5DB-4CC1-9FC5-31CA35F34BBA}" xr6:coauthVersionLast="45" xr6:coauthVersionMax="46" xr10:uidLastSave="{00000000-0000-0000-0000-000000000000}"/>
  <bookViews>
    <workbookView xWindow="10695" yWindow="2925" windowWidth="10905" windowHeight="9375" xr2:uid="{00000000-000D-0000-FFFF-FFFF00000000}"/>
  </bookViews>
  <sheets>
    <sheet name="01" sheetId="34" r:id="rId1"/>
    <sheet name="02" sheetId="24" r:id="rId2"/>
    <sheet name="03" sheetId="32" r:id="rId3"/>
    <sheet name="04" sheetId="36" r:id="rId4"/>
    <sheet name="05" sheetId="31" r:id="rId5"/>
  </sheets>
  <definedNames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'04'!$1:$13</definedName>
    <definedName name="_xlnm.Print_Titles" localSheetId="4">'05'!$1:$7</definedName>
    <definedName name="_xlnm.Print_Area" localSheetId="0">'01'!$A$1:$BH$226</definedName>
    <definedName name="_xlnm.Print_Area" localSheetId="1">'02'!$A$1:$BK$32</definedName>
    <definedName name="_xlnm.Print_Area" localSheetId="2">'03'!$A$1:$BK$12</definedName>
    <definedName name="_xlnm.Print_Area" localSheetId="3">'04'!$A$1:$BE$13</definedName>
    <definedName name="_xlnm.Print_Area" localSheetId="4">'05'!$A$1:$BF$30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5" i="31" l="1"/>
  <c r="AG17" i="31" s="1"/>
  <c r="AI15" i="31"/>
  <c r="AI17" i="31" s="1"/>
  <c r="AK15" i="31"/>
  <c r="AK17" i="31" s="1"/>
  <c r="AM15" i="31"/>
  <c r="AM17" i="31" s="1"/>
  <c r="AO15" i="31"/>
  <c r="AO17" i="31" s="1"/>
  <c r="AQ15" i="31"/>
  <c r="AQ17" i="31" s="1"/>
  <c r="AS15" i="31"/>
  <c r="AS17" i="31" s="1"/>
  <c r="AU15" i="31"/>
  <c r="AU17" i="31" s="1"/>
  <c r="AW15" i="31"/>
  <c r="AW17" i="31" s="1"/>
  <c r="AY15" i="31"/>
  <c r="AY17" i="31" s="1"/>
  <c r="BA15" i="31"/>
  <c r="BA17" i="31" s="1"/>
  <c r="BC15" i="31"/>
  <c r="BC17" i="31" s="1"/>
  <c r="AE19" i="31"/>
  <c r="BM120" i="34"/>
  <c r="AE120" i="34"/>
  <c r="BE19" i="31" l="1"/>
  <c r="AE172" i="34" l="1"/>
  <c r="AE22" i="31" s="1"/>
  <c r="AK22" i="31" l="1"/>
  <c r="AO22" i="31"/>
  <c r="AS22" i="31"/>
  <c r="AW22" i="31"/>
  <c r="BA22" i="31"/>
  <c r="AG22" i="31"/>
  <c r="AI22" i="31"/>
  <c r="AM22" i="31"/>
  <c r="AQ22" i="31"/>
  <c r="AU22" i="31"/>
  <c r="AY22" i="31"/>
  <c r="BC22" i="31"/>
  <c r="AX13" i="36"/>
  <c r="AT13" i="36"/>
  <c r="BB13" i="36" s="1"/>
  <c r="Z13" i="36"/>
  <c r="V13" i="36"/>
  <c r="R13" i="36"/>
  <c r="BF9" i="24"/>
  <c r="BB9" i="24"/>
  <c r="AI137" i="34"/>
  <c r="AM137" i="34"/>
  <c r="AQ137" i="34"/>
  <c r="AU137" i="34"/>
  <c r="AY137" i="34"/>
  <c r="BC137" i="34"/>
  <c r="AE137" i="34"/>
  <c r="BG224" i="34"/>
  <c r="BG223" i="34"/>
  <c r="BC222" i="34"/>
  <c r="AY222" i="34"/>
  <c r="AU222" i="34"/>
  <c r="AQ222" i="34"/>
  <c r="AM222" i="34"/>
  <c r="AI222" i="34"/>
  <c r="BG222" i="34" s="1"/>
  <c r="AE222" i="34"/>
  <c r="BG221" i="34"/>
  <c r="BG220" i="34"/>
  <c r="BG219" i="34"/>
  <c r="BG218" i="34"/>
  <c r="BG217" i="34"/>
  <c r="BC215" i="34"/>
  <c r="AY215" i="34"/>
  <c r="AU215" i="34"/>
  <c r="AQ215" i="34"/>
  <c r="AM215" i="34"/>
  <c r="AI215" i="34"/>
  <c r="BG215" i="34" s="1"/>
  <c r="AE215" i="34"/>
  <c r="BG214" i="34"/>
  <c r="BG213" i="34"/>
  <c r="BG212" i="34"/>
  <c r="BG211" i="34"/>
  <c r="BG210" i="34"/>
  <c r="BG209" i="34"/>
  <c r="BG208" i="34"/>
  <c r="BG207" i="34"/>
  <c r="BC206" i="34"/>
  <c r="AY206" i="34"/>
  <c r="AU206" i="34"/>
  <c r="AQ206" i="34"/>
  <c r="AM206" i="34"/>
  <c r="AI206" i="34"/>
  <c r="BG206" i="34" s="1"/>
  <c r="AE206" i="34"/>
  <c r="BG205" i="34"/>
  <c r="BG204" i="34"/>
  <c r="BG203" i="34"/>
  <c r="BG202" i="34"/>
  <c r="BG201" i="34"/>
  <c r="BC200" i="34"/>
  <c r="AY200" i="34"/>
  <c r="AU200" i="34"/>
  <c r="AQ200" i="34"/>
  <c r="AM200" i="34"/>
  <c r="AI200" i="34"/>
  <c r="BG200" i="34" s="1"/>
  <c r="AE200" i="34"/>
  <c r="BG199" i="34"/>
  <c r="BG198" i="34"/>
  <c r="BG197" i="34"/>
  <c r="BC195" i="34"/>
  <c r="BF14" i="24" s="1"/>
  <c r="AY195" i="34"/>
  <c r="AU195" i="34"/>
  <c r="AQ195" i="34"/>
  <c r="AM195" i="34"/>
  <c r="AI195" i="34"/>
  <c r="BG195" i="34" s="1"/>
  <c r="AE195" i="34"/>
  <c r="BG194" i="34"/>
  <c r="BG193" i="34"/>
  <c r="BG192" i="34"/>
  <c r="BG191" i="34"/>
  <c r="BG190" i="34"/>
  <c r="BG189" i="34"/>
  <c r="BG188" i="34"/>
  <c r="BG187" i="34"/>
  <c r="BG186" i="34"/>
  <c r="BC185" i="34"/>
  <c r="BF25" i="24" s="1"/>
  <c r="AY185" i="34"/>
  <c r="AU185" i="34"/>
  <c r="AQ185" i="34"/>
  <c r="AM185" i="34"/>
  <c r="AI185" i="34"/>
  <c r="BG185" i="34" s="1"/>
  <c r="AE185" i="34"/>
  <c r="BG184" i="34"/>
  <c r="BG183" i="34"/>
  <c r="BG182" i="34"/>
  <c r="BG181" i="34"/>
  <c r="BC180" i="34"/>
  <c r="BF24" i="24" s="1"/>
  <c r="AY180" i="34"/>
  <c r="AU180" i="34"/>
  <c r="AQ180" i="34"/>
  <c r="AM180" i="34"/>
  <c r="AI180" i="34"/>
  <c r="AE180" i="34"/>
  <c r="BG179" i="34"/>
  <c r="BG178" i="34"/>
  <c r="BG177" i="34"/>
  <c r="BG176" i="34"/>
  <c r="BG175" i="34"/>
  <c r="BG174" i="34"/>
  <c r="BG173" i="34"/>
  <c r="BC172" i="34"/>
  <c r="BF12" i="24" s="1"/>
  <c r="AY172" i="34"/>
  <c r="AU172" i="34"/>
  <c r="AQ172" i="34"/>
  <c r="AM172" i="34"/>
  <c r="AI172" i="34"/>
  <c r="BG170" i="34"/>
  <c r="BG169" i="34"/>
  <c r="BG168" i="34"/>
  <c r="BG167" i="34"/>
  <c r="BG166" i="34"/>
  <c r="BG165" i="34"/>
  <c r="BG164" i="34"/>
  <c r="BG163" i="34"/>
  <c r="BG162" i="34"/>
  <c r="BG161" i="34"/>
  <c r="BG160" i="34"/>
  <c r="BG159" i="34"/>
  <c r="BG158" i="34"/>
  <c r="BG157" i="34"/>
  <c r="BC156" i="34"/>
  <c r="BF11" i="24" s="1"/>
  <c r="AY156" i="34"/>
  <c r="AU156" i="34"/>
  <c r="AQ156" i="34"/>
  <c r="AM156" i="34"/>
  <c r="AI156" i="34"/>
  <c r="BG156" i="34" s="1"/>
  <c r="AE156" i="34"/>
  <c r="BG155" i="34"/>
  <c r="BG154" i="34"/>
  <c r="BG153" i="34"/>
  <c r="BG152" i="34"/>
  <c r="BG151" i="34"/>
  <c r="BG150" i="34"/>
  <c r="BG149" i="34"/>
  <c r="BG148" i="34"/>
  <c r="BC146" i="34"/>
  <c r="AY146" i="34"/>
  <c r="AU146" i="34"/>
  <c r="AQ146" i="34"/>
  <c r="AM146" i="34"/>
  <c r="AI146" i="34"/>
  <c r="BG145" i="34"/>
  <c r="BG144" i="34"/>
  <c r="BG143" i="34"/>
  <c r="BG142" i="34"/>
  <c r="BG141" i="34"/>
  <c r="BC140" i="34"/>
  <c r="AY140" i="34"/>
  <c r="AU140" i="34"/>
  <c r="AQ140" i="34"/>
  <c r="AM140" i="34"/>
  <c r="AI140" i="34"/>
  <c r="BG140" i="34" s="1"/>
  <c r="AE140" i="34"/>
  <c r="BG139" i="34"/>
  <c r="BG138" i="34"/>
  <c r="BG137" i="34"/>
  <c r="BG136" i="34"/>
  <c r="BG135" i="34"/>
  <c r="BG134" i="34"/>
  <c r="BG133" i="34"/>
  <c r="BG132" i="34"/>
  <c r="BG131" i="34"/>
  <c r="BG130" i="34"/>
  <c r="BC129" i="34"/>
  <c r="AY129" i="34"/>
  <c r="AU129" i="34"/>
  <c r="AQ129" i="34"/>
  <c r="AM129" i="34"/>
  <c r="AI129" i="34"/>
  <c r="AE129" i="34"/>
  <c r="BG128" i="34"/>
  <c r="BG127" i="34"/>
  <c r="BC126" i="34"/>
  <c r="AY126" i="34"/>
  <c r="AU126" i="34"/>
  <c r="AQ126" i="34"/>
  <c r="AM126" i="34"/>
  <c r="AI126" i="34"/>
  <c r="AE126" i="34"/>
  <c r="BG125" i="34"/>
  <c r="BG124" i="34"/>
  <c r="BG123" i="34"/>
  <c r="BG122" i="34"/>
  <c r="BC120" i="34"/>
  <c r="AY120" i="34"/>
  <c r="AU120" i="34"/>
  <c r="AQ120" i="34"/>
  <c r="AM120" i="34"/>
  <c r="AI120" i="34"/>
  <c r="BG119" i="34"/>
  <c r="BG118" i="34"/>
  <c r="BG117" i="34"/>
  <c r="BC116" i="34"/>
  <c r="AY116" i="34"/>
  <c r="AU116" i="34"/>
  <c r="AQ116" i="34"/>
  <c r="AM116" i="34"/>
  <c r="AI116" i="34"/>
  <c r="AE116" i="34"/>
  <c r="BG115" i="34"/>
  <c r="BG114" i="34"/>
  <c r="BG113" i="34"/>
  <c r="BG112" i="34"/>
  <c r="BG111" i="34"/>
  <c r="BG110" i="34"/>
  <c r="BG109" i="34"/>
  <c r="BG108" i="34"/>
  <c r="BG107" i="34"/>
  <c r="BG106" i="34"/>
  <c r="BG105" i="34"/>
  <c r="BG104" i="34"/>
  <c r="BG103" i="34"/>
  <c r="BG100" i="34"/>
  <c r="BG99" i="34"/>
  <c r="BC98" i="34"/>
  <c r="AU98" i="34"/>
  <c r="AM98" i="34"/>
  <c r="AI98" i="34"/>
  <c r="BG98" i="34" s="1"/>
  <c r="AE98" i="34"/>
  <c r="BG97" i="34"/>
  <c r="BG96" i="34"/>
  <c r="BG95" i="34"/>
  <c r="BG94" i="34"/>
  <c r="BG93" i="34"/>
  <c r="BC91" i="34"/>
  <c r="AU91" i="34"/>
  <c r="AM91" i="34"/>
  <c r="AI91" i="34"/>
  <c r="BG91" i="34" s="1"/>
  <c r="AE91" i="34"/>
  <c r="BG90" i="34"/>
  <c r="BG89" i="34"/>
  <c r="BG88" i="34"/>
  <c r="BG87" i="34"/>
  <c r="BG86" i="34"/>
  <c r="BG85" i="34"/>
  <c r="BG84" i="34"/>
  <c r="BC83" i="34"/>
  <c r="AU83" i="34"/>
  <c r="AM83" i="34"/>
  <c r="AI83" i="34"/>
  <c r="BG83" i="34" s="1"/>
  <c r="AE83" i="34"/>
  <c r="BG82" i="34"/>
  <c r="BG81" i="34"/>
  <c r="BC80" i="34"/>
  <c r="AU80" i="34"/>
  <c r="AM80" i="34"/>
  <c r="AI80" i="34"/>
  <c r="BG80" i="34" s="1"/>
  <c r="AE80" i="34"/>
  <c r="BG79" i="34"/>
  <c r="BG78" i="34"/>
  <c r="BG77" i="34"/>
  <c r="BG76" i="34"/>
  <c r="BC75" i="34"/>
  <c r="AU75" i="34"/>
  <c r="AM75" i="34"/>
  <c r="AI75" i="34"/>
  <c r="BG75" i="34" s="1"/>
  <c r="AE75" i="34"/>
  <c r="BG74" i="34"/>
  <c r="BG73" i="34"/>
  <c r="BG72" i="34"/>
  <c r="BC70" i="34"/>
  <c r="AA26" i="24" s="1"/>
  <c r="AU70" i="34"/>
  <c r="AM70" i="34"/>
  <c r="AI70" i="34"/>
  <c r="BG70" i="34" s="1"/>
  <c r="AE70" i="34"/>
  <c r="BG69" i="34"/>
  <c r="BG68" i="34"/>
  <c r="BG67" i="34"/>
  <c r="BG66" i="34"/>
  <c r="BG65" i="34"/>
  <c r="BC64" i="34"/>
  <c r="AA11" i="24" s="1"/>
  <c r="AU64" i="34"/>
  <c r="AM64" i="34"/>
  <c r="AI64" i="34"/>
  <c r="AE64" i="34"/>
  <c r="BG63" i="34"/>
  <c r="BG62" i="34"/>
  <c r="BG61" i="34"/>
  <c r="BG60" i="34"/>
  <c r="BG59" i="34"/>
  <c r="BC58" i="34"/>
  <c r="AA25" i="24" s="1"/>
  <c r="AU58" i="34"/>
  <c r="AM58" i="34"/>
  <c r="AI58" i="34"/>
  <c r="BG58" i="34" s="1"/>
  <c r="AE58" i="34"/>
  <c r="BG57" i="34"/>
  <c r="BG56" i="34"/>
  <c r="BG55" i="34"/>
  <c r="BG54" i="34"/>
  <c r="BG53" i="34"/>
  <c r="BC52" i="34"/>
  <c r="AA10" i="24" s="1"/>
  <c r="AU52" i="34"/>
  <c r="AM52" i="34"/>
  <c r="AI52" i="34"/>
  <c r="BG52" i="34" s="1"/>
  <c r="AE52" i="34"/>
  <c r="BG51" i="34"/>
  <c r="BG50" i="34"/>
  <c r="BG49" i="34"/>
  <c r="BG48" i="34"/>
  <c r="BG47" i="34"/>
  <c r="BG46" i="34"/>
  <c r="BG45" i="34"/>
  <c r="BG44" i="34"/>
  <c r="BG43" i="34"/>
  <c r="BG42" i="34"/>
  <c r="BG41" i="34"/>
  <c r="BG39" i="34"/>
  <c r="BC38" i="34"/>
  <c r="AU38" i="34"/>
  <c r="AM38" i="34"/>
  <c r="AI38" i="34"/>
  <c r="BG38" i="34" s="1"/>
  <c r="AE38" i="34"/>
  <c r="BG37" i="34"/>
  <c r="BG36" i="34"/>
  <c r="BG35" i="34"/>
  <c r="BG34" i="34"/>
  <c r="BG33" i="34"/>
  <c r="BG32" i="34"/>
  <c r="BG31" i="34"/>
  <c r="BG30" i="34"/>
  <c r="BC29" i="34"/>
  <c r="AU29" i="34"/>
  <c r="AM29" i="34"/>
  <c r="AM40" i="34" s="1"/>
  <c r="AI29" i="34"/>
  <c r="BG29" i="34" s="1"/>
  <c r="AE29" i="34"/>
  <c r="BG28" i="34"/>
  <c r="BG27" i="34"/>
  <c r="BC26" i="34"/>
  <c r="AA24" i="24" s="1"/>
  <c r="AU26" i="34"/>
  <c r="AM26" i="34"/>
  <c r="AI26" i="34"/>
  <c r="BG26" i="34" s="1"/>
  <c r="AE26" i="34"/>
  <c r="BG25" i="34"/>
  <c r="BG24" i="34"/>
  <c r="BG23" i="34"/>
  <c r="BG22" i="34"/>
  <c r="BG21" i="34"/>
  <c r="BG19" i="34"/>
  <c r="BG18" i="34"/>
  <c r="BG17" i="34"/>
  <c r="BG16" i="34"/>
  <c r="BG15" i="34"/>
  <c r="BC14" i="34"/>
  <c r="BC20" i="34" s="1"/>
  <c r="AA8" i="24" s="1"/>
  <c r="AU14" i="34"/>
  <c r="AU20" i="34" s="1"/>
  <c r="AM14" i="34"/>
  <c r="AM20" i="34" s="1"/>
  <c r="AI14" i="34"/>
  <c r="BG14" i="34" s="1"/>
  <c r="AE14" i="34"/>
  <c r="AE20" i="34" s="1"/>
  <c r="AE8" i="31" s="1"/>
  <c r="BG13" i="34"/>
  <c r="BG12" i="34"/>
  <c r="BG11" i="34"/>
  <c r="BG10" i="34"/>
  <c r="BG9" i="34"/>
  <c r="BG8" i="34"/>
  <c r="AM216" i="34" l="1"/>
  <c r="AM225" i="34" s="1"/>
  <c r="BC216" i="34"/>
  <c r="BC225" i="34" s="1"/>
  <c r="S25" i="24"/>
  <c r="AE12" i="31"/>
  <c r="S26" i="24"/>
  <c r="AE14" i="31"/>
  <c r="S24" i="24"/>
  <c r="AE9" i="31"/>
  <c r="AX25" i="24"/>
  <c r="AE24" i="31"/>
  <c r="AX14" i="24"/>
  <c r="AE25" i="31"/>
  <c r="S10" i="24"/>
  <c r="AE11" i="31"/>
  <c r="S11" i="24"/>
  <c r="AE13" i="31"/>
  <c r="AX11" i="24"/>
  <c r="AE21" i="31"/>
  <c r="AX24" i="24"/>
  <c r="AE23" i="31"/>
  <c r="AU92" i="34"/>
  <c r="W24" i="24"/>
  <c r="BB11" i="24"/>
  <c r="W26" i="24"/>
  <c r="AU101" i="34"/>
  <c r="AI121" i="34"/>
  <c r="BB8" i="24" s="1"/>
  <c r="AY121" i="34"/>
  <c r="AE40" i="34"/>
  <c r="BC40" i="34"/>
  <c r="AA9" i="24" s="1"/>
  <c r="AE92" i="34"/>
  <c r="AE101" i="34" s="1"/>
  <c r="BB25" i="24"/>
  <c r="AE121" i="34"/>
  <c r="W10" i="24"/>
  <c r="BB14" i="24"/>
  <c r="W25" i="24"/>
  <c r="AX26" i="24"/>
  <c r="BF26" i="24"/>
  <c r="BF29" i="24" s="1"/>
  <c r="BF31" i="24" s="1"/>
  <c r="BB26" i="24"/>
  <c r="AE216" i="34"/>
  <c r="AE225" i="34" s="1"/>
  <c r="AE27" i="31" s="1"/>
  <c r="AU216" i="34"/>
  <c r="AU225" i="34" s="1"/>
  <c r="AU121" i="34"/>
  <c r="AU40" i="34"/>
  <c r="AI40" i="34"/>
  <c r="AQ121" i="34"/>
  <c r="AE146" i="34"/>
  <c r="AE147" i="34" s="1"/>
  <c r="AE20" i="31" s="1"/>
  <c r="BG180" i="34"/>
  <c r="BB24" i="24"/>
  <c r="BG64" i="34"/>
  <c r="W11" i="24"/>
  <c r="BG172" i="34"/>
  <c r="BB12" i="24"/>
  <c r="BG129" i="34"/>
  <c r="BG126" i="34"/>
  <c r="BG120" i="34"/>
  <c r="AX12" i="24"/>
  <c r="AX9" i="24"/>
  <c r="S8" i="24"/>
  <c r="AA29" i="24"/>
  <c r="AA31" i="24" s="1"/>
  <c r="AA13" i="24"/>
  <c r="AM92" i="34"/>
  <c r="AM101" i="34" s="1"/>
  <c r="BC92" i="34"/>
  <c r="BC101" i="34" s="1"/>
  <c r="AA14" i="24" s="1"/>
  <c r="AM121" i="34"/>
  <c r="BC121" i="34"/>
  <c r="BF8" i="24" s="1"/>
  <c r="AM147" i="34"/>
  <c r="BC147" i="34"/>
  <c r="BF10" i="24" s="1"/>
  <c r="AY216" i="34"/>
  <c r="AY225" i="34" s="1"/>
  <c r="AM71" i="34"/>
  <c r="AM102" i="34" s="1"/>
  <c r="AI20" i="34"/>
  <c r="AI147" i="34"/>
  <c r="AY147" i="34"/>
  <c r="AY196" i="34" s="1"/>
  <c r="AY226" i="34" s="1"/>
  <c r="AQ216" i="34"/>
  <c r="AQ225" i="34" s="1"/>
  <c r="AU147" i="34"/>
  <c r="BC71" i="34"/>
  <c r="AQ147" i="34"/>
  <c r="AQ196" i="34" s="1"/>
  <c r="BG146" i="34"/>
  <c r="AU71" i="34"/>
  <c r="AU102" i="34" s="1"/>
  <c r="AI92" i="34"/>
  <c r="AI216" i="34"/>
  <c r="BG116" i="34"/>
  <c r="AK20" i="31" l="1"/>
  <c r="AK26" i="31" s="1"/>
  <c r="AK28" i="31" s="1"/>
  <c r="AO20" i="31"/>
  <c r="AO26" i="31" s="1"/>
  <c r="AO28" i="31" s="1"/>
  <c r="AS20" i="31"/>
  <c r="AS26" i="31" s="1"/>
  <c r="AS28" i="31" s="1"/>
  <c r="AW20" i="31"/>
  <c r="AW26" i="31" s="1"/>
  <c r="AW28" i="31" s="1"/>
  <c r="BA20" i="31"/>
  <c r="BA26" i="31" s="1"/>
  <c r="BA28" i="31" s="1"/>
  <c r="AG20" i="31"/>
  <c r="AG26" i="31" s="1"/>
  <c r="AG28" i="31" s="1"/>
  <c r="AI20" i="31"/>
  <c r="AI26" i="31" s="1"/>
  <c r="AI28" i="31" s="1"/>
  <c r="AM20" i="31"/>
  <c r="AM26" i="31" s="1"/>
  <c r="AM28" i="31" s="1"/>
  <c r="AQ20" i="31"/>
  <c r="AQ26" i="31" s="1"/>
  <c r="AQ28" i="31" s="1"/>
  <c r="AU20" i="31"/>
  <c r="AU26" i="31" s="1"/>
  <c r="AU28" i="31" s="1"/>
  <c r="AY20" i="31"/>
  <c r="AY26" i="31" s="1"/>
  <c r="AY28" i="31" s="1"/>
  <c r="BC20" i="31"/>
  <c r="BC26" i="31" s="1"/>
  <c r="BC28" i="31" s="1"/>
  <c r="S14" i="24"/>
  <c r="AE16" i="31"/>
  <c r="AX8" i="24"/>
  <c r="AE18" i="31"/>
  <c r="AE26" i="31" s="1"/>
  <c r="AE28" i="31" s="1"/>
  <c r="S9" i="24"/>
  <c r="AE10" i="31"/>
  <c r="AE15" i="31" s="1"/>
  <c r="AE17" i="31" s="1"/>
  <c r="AE71" i="34"/>
  <c r="W29" i="24"/>
  <c r="W31" i="24" s="1"/>
  <c r="AQ226" i="34"/>
  <c r="BB29" i="24"/>
  <c r="BB31" i="24" s="1"/>
  <c r="AU196" i="34"/>
  <c r="AU226" i="34" s="1"/>
  <c r="BF32" i="24"/>
  <c r="W9" i="24"/>
  <c r="BG40" i="34"/>
  <c r="AA32" i="24"/>
  <c r="BF13" i="24"/>
  <c r="BF15" i="24" s="1"/>
  <c r="BG147" i="34"/>
  <c r="BB10" i="24"/>
  <c r="BB13" i="24" s="1"/>
  <c r="BB15" i="24" s="1"/>
  <c r="BB8" i="32" s="1"/>
  <c r="BB11" i="32" s="1"/>
  <c r="BG121" i="34"/>
  <c r="BC102" i="34"/>
  <c r="AA15" i="24"/>
  <c r="AA8" i="32" s="1"/>
  <c r="AA11" i="32" s="1"/>
  <c r="AE196" i="34"/>
  <c r="AE226" i="34" s="1"/>
  <c r="AX10" i="24"/>
  <c r="BG20" i="34"/>
  <c r="W8" i="24"/>
  <c r="AE102" i="34"/>
  <c r="AI71" i="34"/>
  <c r="BG71" i="34" s="1"/>
  <c r="BC196" i="34"/>
  <c r="BC226" i="34" s="1"/>
  <c r="AI196" i="34"/>
  <c r="AM196" i="34"/>
  <c r="AM226" i="34" s="1"/>
  <c r="AI225" i="34"/>
  <c r="BG225" i="34" s="1"/>
  <c r="BG216" i="34"/>
  <c r="AI101" i="34"/>
  <c r="BG92" i="34"/>
  <c r="AE228" i="34" l="1"/>
  <c r="W32" i="24"/>
  <c r="BB32" i="24"/>
  <c r="W13" i="24"/>
  <c r="BC228" i="34"/>
  <c r="AA16" i="24"/>
  <c r="BF8" i="32"/>
  <c r="BF11" i="32" s="1"/>
  <c r="BG196" i="34"/>
  <c r="BG101" i="34"/>
  <c r="W14" i="24"/>
  <c r="AI226" i="34"/>
  <c r="AI102" i="34"/>
  <c r="BG102" i="34" s="1"/>
  <c r="W15" i="24" l="1"/>
  <c r="W8" i="32" s="1"/>
  <c r="W11" i="32" s="1"/>
  <c r="AI228" i="34"/>
  <c r="BG226" i="34"/>
  <c r="W16" i="24" l="1"/>
  <c r="BJ11" i="32"/>
  <c r="BJ10" i="32"/>
  <c r="BJ9" i="32"/>
  <c r="BJ8" i="32"/>
  <c r="AE9" i="32"/>
  <c r="AE10" i="32"/>
  <c r="AE11" i="32"/>
  <c r="AE8" i="32"/>
  <c r="BJ31" i="24" l="1"/>
  <c r="BJ30" i="24"/>
  <c r="BJ29" i="24"/>
  <c r="BJ26" i="24"/>
  <c r="BJ25" i="24"/>
  <c r="BJ24" i="24"/>
  <c r="AE25" i="24"/>
  <c r="AE26" i="24"/>
  <c r="AE29" i="24"/>
  <c r="AE30" i="24"/>
  <c r="AE31" i="24"/>
  <c r="AE24" i="24"/>
  <c r="BJ12" i="24"/>
  <c r="BJ15" i="24"/>
  <c r="BJ14" i="24"/>
  <c r="BJ13" i="24"/>
  <c r="BJ11" i="24"/>
  <c r="BJ10" i="24"/>
  <c r="BJ9" i="24"/>
  <c r="BJ8" i="24"/>
  <c r="AE9" i="24"/>
  <c r="AE10" i="24"/>
  <c r="AE11" i="24"/>
  <c r="AE13" i="24"/>
  <c r="AE14" i="24"/>
  <c r="AE15" i="24"/>
  <c r="AE8" i="24"/>
  <c r="BB16" i="24"/>
  <c r="BF16" i="24"/>
  <c r="AX29" i="24" l="1"/>
  <c r="AX31" i="24" s="1"/>
  <c r="S29" i="24"/>
  <c r="S31" i="24" s="1"/>
  <c r="BE9" i="31"/>
  <c r="BG9" i="31" s="1"/>
  <c r="BE10" i="31"/>
  <c r="BE11" i="31"/>
  <c r="BE12" i="31"/>
  <c r="BG12" i="31" s="1"/>
  <c r="BE13" i="31"/>
  <c r="BG13" i="31" s="1"/>
  <c r="BE14" i="31"/>
  <c r="BG14" i="31" s="1"/>
  <c r="BE16" i="31"/>
  <c r="BE18" i="31"/>
  <c r="BG19" i="31"/>
  <c r="BE21" i="31"/>
  <c r="BG21" i="31" s="1"/>
  <c r="BE22" i="31"/>
  <c r="BE23" i="31"/>
  <c r="BG23" i="31" s="1"/>
  <c r="BE24" i="31"/>
  <c r="BG24" i="31" s="1"/>
  <c r="BE25" i="31"/>
  <c r="BG25" i="31" s="1"/>
  <c r="BE27" i="31"/>
  <c r="BG27" i="31" s="1"/>
  <c r="BE8" i="31"/>
  <c r="BE15" i="31" s="1"/>
  <c r="BE17" i="31" s="1"/>
  <c r="BC29" i="31"/>
  <c r="AG29" i="31"/>
  <c r="BG10" i="31" l="1"/>
  <c r="BG22" i="31"/>
  <c r="BG18" i="31"/>
  <c r="AX13" i="24"/>
  <c r="AX15" i="24" s="1"/>
  <c r="AX8" i="32" s="1"/>
  <c r="BG16" i="31"/>
  <c r="BG11" i="31"/>
  <c r="BG15" i="31"/>
  <c r="S13" i="24"/>
  <c r="S15" i="24" s="1"/>
  <c r="S8" i="32" s="1"/>
  <c r="BG8" i="31"/>
  <c r="AX32" i="24"/>
  <c r="S32" i="24"/>
  <c r="AX11" i="32" l="1"/>
  <c r="S16" i="24"/>
  <c r="AX16" i="24"/>
  <c r="S11" i="32"/>
  <c r="BG17" i="31"/>
  <c r="AE29" i="31"/>
  <c r="AE30" i="31" l="1"/>
  <c r="AG30" i="31" l="1"/>
  <c r="AI29" i="31"/>
  <c r="AM29" i="31"/>
  <c r="AO29" i="31"/>
  <c r="AQ29" i="31"/>
  <c r="AS29" i="31"/>
  <c r="AU29" i="31"/>
  <c r="AK29" i="31"/>
  <c r="AI30" i="31" l="1"/>
  <c r="AK30" i="31" s="1"/>
  <c r="AM30" i="31" s="1"/>
  <c r="AO30" i="31" s="1"/>
  <c r="AQ30" i="31" s="1"/>
  <c r="AS30" i="31" s="1"/>
  <c r="AU30" i="31" s="1"/>
  <c r="AW29" i="31"/>
  <c r="AW30" i="31" l="1"/>
  <c r="BA29" i="31" l="1"/>
  <c r="BE20" i="31"/>
  <c r="BG20" i="31" l="1"/>
  <c r="BE26" i="31"/>
  <c r="BE28" i="31" s="1"/>
  <c r="AY29" i="31"/>
  <c r="AY30" i="31" s="1"/>
  <c r="BA30" i="31" s="1"/>
  <c r="BC30" i="31" s="1"/>
  <c r="BG26" i="31" l="1"/>
  <c r="BG28" i="31"/>
  <c r="BE29" i="31"/>
  <c r="BG29" i="31" l="1"/>
  <c r="BE30" i="31"/>
  <c r="BG30" i="31" s="1"/>
</calcChain>
</file>

<file path=xl/sharedStrings.xml><?xml version="1.0" encoding="utf-8"?>
<sst xmlns="http://schemas.openxmlformats.org/spreadsheetml/2006/main" count="1169" uniqueCount="766">
  <si>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</si>
  <si>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</si>
  <si>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</si>
  <si>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</si>
  <si>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</si>
  <si>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</si>
  <si>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</si>
  <si>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</si>
  <si>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</si>
  <si>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</si>
  <si>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</si>
  <si>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</si>
  <si>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</si>
  <si>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</si>
  <si>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</si>
  <si>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</si>
  <si>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</si>
  <si>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</si>
  <si>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</si>
  <si>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</si>
  <si>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</si>
  <si>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</si>
  <si>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</si>
  <si>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</si>
  <si>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</si>
  <si>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</si>
  <si>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</si>
  <si>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</si>
  <si>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</si>
  <si>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</si>
  <si>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</si>
  <si>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</si>
  <si>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</si>
  <si>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</si>
  <si>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</si>
  <si>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</si>
  <si>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</si>
  <si>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</si>
  <si>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</si>
  <si>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</si>
  <si>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</si>
  <si>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</si>
  <si>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</si>
  <si>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</si>
  <si>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</si>
  <si>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</si>
  <si>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</si>
  <si>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</si>
  <si>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</si>
  <si>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</si>
  <si>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</si>
  <si>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</si>
  <si>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</si>
  <si>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</si>
  <si>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</si>
  <si>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</si>
  <si>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</si>
  <si>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</si>
  <si>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</si>
  <si>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</si>
  <si>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</si>
  <si>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</si>
  <si>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</si>
  <si>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</si>
  <si>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</si>
  <si>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</si>
  <si>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</si>
  <si>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</si>
  <si>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</si>
  <si>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</si>
  <si>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</si>
  <si>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</si>
  <si>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</si>
  <si>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</si>
  <si>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</si>
  <si>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</si>
  <si>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</si>
  <si>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</si>
  <si>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</si>
  <si>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</si>
  <si>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</si>
  <si>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</si>
  <si>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</si>
  <si>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</si>
  <si>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</si>
  <si>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</si>
  <si>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</si>
  <si>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</si>
  <si>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</si>
  <si>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</si>
  <si>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</si>
  <si>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</si>
  <si>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</si>
  <si>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</si>
  <si>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</si>
  <si>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</si>
  <si>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</si>
  <si>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</si>
  <si>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</si>
  <si>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</si>
  <si>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</si>
  <si>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</si>
  <si>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</si>
  <si>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</si>
  <si>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</si>
  <si>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</si>
  <si>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</si>
  <si>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</si>
  <si>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</si>
  <si>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</si>
  <si>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</si>
  <si>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</si>
  <si>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</si>
  <si>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</si>
  <si>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</si>
  <si>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</si>
  <si>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</si>
  <si>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</si>
  <si>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</si>
  <si>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</si>
  <si>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</si>
  <si>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</si>
  <si>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</si>
  <si>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</si>
  <si>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</si>
  <si>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</si>
  <si>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</si>
  <si>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</si>
  <si>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</si>
  <si>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</si>
  <si>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</si>
  <si>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</si>
  <si>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</si>
  <si>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</si>
  <si>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</si>
  <si>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</si>
  <si>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</si>
  <si>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</si>
  <si>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</si>
  <si>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</si>
  <si>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</si>
  <si>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</si>
  <si>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</si>
  <si>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</si>
  <si>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</si>
  <si>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</si>
  <si>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</si>
  <si>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</si>
  <si>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</si>
  <si>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</si>
  <si>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</si>
  <si>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</si>
  <si>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</si>
  <si>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</si>
  <si>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</si>
  <si>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</si>
  <si>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</si>
  <si>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</si>
  <si>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</si>
  <si>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</si>
  <si>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</si>
  <si>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</si>
  <si>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</si>
  <si>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</si>
  <si>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</si>
  <si>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</si>
  <si>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</si>
  <si>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</si>
  <si>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</si>
  <si>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</si>
  <si>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</si>
  <si>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</si>
  <si>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</si>
  <si>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</si>
  <si>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</si>
  <si>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</si>
  <si>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</si>
  <si>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</si>
  <si>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</si>
  <si>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</si>
  <si>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</si>
  <si>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</si>
  <si>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</si>
  <si>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</si>
  <si>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</si>
  <si>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</si>
  <si>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</si>
  <si>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</si>
  <si>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</si>
  <si>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</si>
  <si>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</si>
  <si>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</si>
  <si>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</si>
  <si>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</si>
  <si>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</si>
  <si>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</si>
  <si>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</si>
  <si>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</si>
  <si>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</si>
  <si>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</si>
  <si>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</si>
  <si>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</si>
  <si>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</si>
  <si>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</si>
  <si>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</si>
  <si>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</si>
  <si>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</si>
  <si>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</si>
  <si>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</si>
  <si>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</si>
  <si>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</si>
  <si>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</si>
  <si>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</si>
  <si>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</si>
  <si>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</si>
  <si>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</si>
  <si>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</si>
  <si>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</si>
  <si>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</si>
  <si>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</si>
  <si>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</si>
  <si>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</si>
  <si>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</si>
  <si>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</si>
  <si>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</si>
  <si>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</si>
  <si>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</si>
  <si>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</si>
  <si>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</si>
  <si>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</si>
  <si>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</si>
  <si>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</si>
  <si>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</si>
  <si>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</si>
  <si>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</si>
  <si>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</si>
  <si>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</si>
  <si>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</si>
  <si>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</si>
  <si>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</si>
  <si>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</si>
  <si>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</si>
  <si>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</si>
  <si>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</si>
  <si>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</si>
  <si>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</si>
  <si>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</si>
  <si>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</si>
  <si>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</si>
  <si>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</si>
  <si>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</si>
  <si>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</si>
  <si>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</si>
  <si>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</si>
  <si>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</si>
  <si>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</si>
  <si>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</si>
  <si>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</si>
  <si>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</si>
  <si>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</si>
  <si>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</si>
  <si>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</si>
  <si>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</si>
  <si>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</si>
  <si>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</si>
  <si>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</si>
  <si>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</si>
  <si>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</si>
  <si>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</si>
  <si>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</si>
  <si>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</si>
  <si>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</si>
  <si>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</si>
  <si>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</si>
  <si>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</si>
  <si>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</si>
  <si>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</si>
  <si>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</si>
  <si>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</si>
  <si>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</si>
  <si>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</si>
  <si>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</si>
  <si>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</si>
  <si>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</si>
  <si>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</si>
  <si>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</si>
  <si>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</si>
  <si>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</si>
  <si>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</si>
  <si>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</si>
  <si>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</si>
  <si>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</si>
  <si>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</si>
  <si>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</si>
  <si>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</si>
  <si>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</si>
  <si>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</si>
  <si>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</si>
  <si>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</si>
  <si>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</si>
  <si>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</si>
  <si>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</si>
  <si>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</si>
  <si>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</si>
  <si>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</si>
  <si>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</si>
  <si>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</si>
  <si>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</si>
  <si>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</si>
  <si>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</si>
  <si>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</si>
  <si>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</si>
  <si>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</si>
  <si>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</si>
  <si>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</si>
  <si>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</si>
  <si>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</si>
  <si>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</si>
  <si>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</si>
  <si>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</si>
  <si>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</si>
  <si>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</si>
  <si>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</si>
  <si>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</si>
  <si>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</si>
  <si>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</si>
  <si>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</si>
  <si>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</si>
  <si>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</si>
  <si>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</si>
  <si>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</si>
  <si>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</si>
  <si>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</si>
  <si>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</si>
  <si>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</si>
  <si>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</si>
  <si>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</si>
  <si>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</si>
  <si>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</si>
  <si>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</si>
  <si>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</si>
  <si>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</si>
  <si>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</si>
  <si>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</si>
  <si>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</si>
  <si>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</si>
  <si>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</si>
  <si>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</si>
  <si>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</si>
  <si>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</si>
  <si>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</si>
  <si>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</si>
  <si>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</si>
  <si>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</si>
  <si>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</si>
  <si>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</si>
  <si>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</si>
  <si>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</si>
  <si>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</si>
  <si>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</si>
  <si>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</si>
  <si>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</si>
  <si>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</si>
  <si>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</si>
  <si>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</si>
  <si>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</si>
  <si>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</si>
  <si>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</si>
  <si>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</si>
  <si>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</si>
  <si>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</si>
  <si>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</si>
  <si>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</si>
  <si>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</si>
  <si>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</si>
  <si>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</si>
  <si>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</si>
  <si>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</si>
  <si>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</si>
  <si>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</si>
  <si>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</si>
  <si>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</si>
  <si>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</si>
  <si>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</si>
  <si>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</si>
  <si>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</si>
  <si>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</si>
  <si>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</si>
  <si>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</si>
  <si>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</si>
  <si>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</si>
  <si>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</si>
  <si>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</si>
  <si>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</si>
  <si>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</si>
  <si>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</si>
  <si>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</si>
  <si>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</si>
  <si>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</si>
  <si>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</si>
  <si>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</si>
  <si>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</si>
  <si>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</si>
  <si>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</si>
  <si>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</si>
  <si>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</si>
  <si>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</si>
  <si>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</si>
  <si>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</si>
  <si>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</si>
  <si>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</si>
  <si>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</si>
  <si>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</si>
  <si>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</si>
  <si>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</si>
  <si>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</si>
  <si>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</si>
  <si>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</si>
  <si>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</si>
  <si>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</si>
  <si>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</si>
  <si>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</si>
  <si>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</si>
  <si>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</si>
  <si>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</si>
  <si>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</si>
  <si>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</si>
  <si>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</si>
  <si>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</si>
  <si>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</si>
  <si>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</si>
  <si>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</si>
  <si>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</si>
  <si>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</si>
  <si>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</si>
  <si>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</si>
  <si>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</si>
  <si>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</si>
  <si>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</si>
  <si>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</si>
  <si>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Foglalkoztatottak személyi juttatásai (=86+…+98)</t>
  </si>
  <si>
    <t>Külső személyi juttatások (=100+101+102)</t>
  </si>
  <si>
    <t>Személyi juttatások (=99+103)</t>
  </si>
  <si>
    <t>Készletbeszerzés (=106+107+108)</t>
  </si>
  <si>
    <t>Kommunikációs szolgáltatások (=110+111)</t>
  </si>
  <si>
    <t>Szolgáltatási kiadások (=113+…+119)</t>
  </si>
  <si>
    <t>Kiküldetések, reklám- és propagandakiadások (=121+122)</t>
  </si>
  <si>
    <t>Különféle befizetések és egyéb dologi kiadások (=124+…+128)</t>
  </si>
  <si>
    <t>Ellátottak pénzbeli juttatásai (=131+...+138)</t>
  </si>
  <si>
    <t>Bevétel</t>
  </si>
  <si>
    <t>Kiadás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</si>
  <si>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</si>
  <si>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</si>
  <si>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</si>
  <si>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</si>
  <si>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</si>
  <si>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</si>
  <si>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</si>
  <si>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</si>
  <si>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</si>
  <si>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</si>
  <si>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</si>
  <si>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</si>
  <si>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</si>
  <si>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</si>
  <si>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</si>
  <si>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</si>
  <si>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</si>
  <si>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</si>
  <si>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</si>
  <si>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</si>
  <si>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</si>
  <si>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</si>
  <si>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</si>
  <si>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</si>
  <si>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</si>
  <si>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</si>
  <si>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Költségvetési bevételek (=01+…+05)</t>
  </si>
  <si>
    <t>Bevételek összesen (=06+07)</t>
  </si>
  <si>
    <t>Költségvetési kiadások (=01+…+05)</t>
  </si>
  <si>
    <t>Kiadások összesen (=06+07)</t>
  </si>
  <si>
    <t>Halmozott finanszírozás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</si>
  <si>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</si>
  <si>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</si>
  <si>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</si>
  <si>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</si>
  <si>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</si>
  <si>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</si>
  <si>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</si>
  <si>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</si>
  <si>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okt.</t>
  </si>
  <si>
    <t>nov.</t>
  </si>
  <si>
    <t>dec.</t>
  </si>
  <si>
    <t>szep.</t>
  </si>
  <si>
    <t>össz.</t>
  </si>
  <si>
    <t>EI.</t>
  </si>
  <si>
    <t>(önkormányzati szintű bevételek és kiadások)</t>
  </si>
  <si>
    <t>(önkormányzati szintű működési célú bevételek és kiadások mérlege)</t>
  </si>
  <si>
    <t>(önkormányzati szintű felhalmozási célú bevételek és kiadások mérlege)</t>
  </si>
  <si>
    <t>(finanszírozási ütemterv és likviditási terv)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</si>
  <si>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</si>
  <si>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</si>
  <si>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</si>
  <si>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</si>
  <si>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</si>
  <si>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</si>
  <si>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</si>
  <si>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</si>
  <si>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</si>
  <si>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</si>
  <si>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</si>
  <si>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</si>
  <si>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Működési célú támogatások államháztartáson belülről</t>
  </si>
  <si>
    <t>Felhalmozási célú támogatások államháztartáson belülről</t>
  </si>
  <si>
    <t>Költségvetési bevételek (=01+…+07)</t>
  </si>
  <si>
    <t>Bevételek összesen (=08+09)</t>
  </si>
  <si>
    <t>Költségvetési kiadások (=11+…+18)</t>
  </si>
  <si>
    <t>Kiadások összesen (=19+20)</t>
  </si>
  <si>
    <t>Finanszírozási hiány / többlet</t>
  </si>
  <si>
    <t>Diff.</t>
  </si>
  <si>
    <t>18.</t>
  </si>
  <si>
    <t>(önkormányzati szintű bevételek és kiadások kötelező feladatok, önként vállalt feladatok, állami (államigazgatási) feladatok szerinti bontásban)</t>
  </si>
  <si>
    <t>Megnevezése</t>
  </si>
  <si>
    <t>Bevételek összesen (=01+…+03)</t>
  </si>
  <si>
    <t>Kötelező feladatok kiadásai</t>
  </si>
  <si>
    <t>Önként vállalt feladatok kiadásai</t>
  </si>
  <si>
    <t>Állami (államigazgatási) feladatok kiadásai</t>
  </si>
  <si>
    <t>Kiadások összesen (=01+…+03)</t>
  </si>
  <si>
    <t>Kötelező feladatok bevételei</t>
  </si>
  <si>
    <t>Önként vállalt feladatok bevételei</t>
  </si>
  <si>
    <t>Állami (államigazgatási) feladatok bevételei</t>
  </si>
  <si>
    <t>----</t>
  </si>
  <si>
    <t>Követelés ill. Kötelezettségvállalás, mfk.</t>
  </si>
  <si>
    <t>Működési célú költségvetési támogatások és kiegészítő támogatások</t>
  </si>
  <si>
    <t>Elszámolásból származó bevételek</t>
  </si>
  <si>
    <t>Biztosító által fizetett kártérítés</t>
  </si>
  <si>
    <t>B411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</si>
  <si>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</si>
  <si>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</si>
  <si>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</si>
  <si>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Működési célú visszat. tám., kölcsönök visszat. korm. és más nemzetközi sz.</t>
  </si>
  <si>
    <t>B64</t>
  </si>
  <si>
    <t>B65</t>
  </si>
  <si>
    <t>Működési célú átvett pénzeszközök (=52+…+56)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</si>
  <si>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</si>
  <si>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</si>
  <si>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B74</t>
  </si>
  <si>
    <t>B75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</si>
  <si>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</si>
  <si>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</si>
  <si>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</si>
  <si>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</si>
  <si>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(=65+66+67)</t>
  </si>
  <si>
    <t>Éven belüli lejáratú belföldi értékpapírok kibocsátása</t>
  </si>
  <si>
    <t>Éven túli lejáratú belföldi értékpapírok kibocsátása</t>
  </si>
  <si>
    <t>Belföldi értékpapírok bevételei (=69+..+72)</t>
  </si>
  <si>
    <t>Maradvány igénybevétele (=74+75)</t>
  </si>
  <si>
    <t>Lekötött bankbetétek megszüntetése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</si>
  <si>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</si>
  <si>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</si>
  <si>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</si>
  <si>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</si>
  <si>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(=82+83)</t>
  </si>
  <si>
    <t>B819</t>
  </si>
  <si>
    <t>85</t>
  </si>
  <si>
    <t>Belföldi finanszírozás bevételei (=68+73+76+…+81+84)</t>
  </si>
  <si>
    <t>86</t>
  </si>
  <si>
    <t>Forgatási célú külföldi értékpapírok beváltása, értékesítése</t>
  </si>
  <si>
    <t>87</t>
  </si>
  <si>
    <t>88</t>
  </si>
  <si>
    <t>89</t>
  </si>
  <si>
    <t>Hitelek, kölcsönök felvétele külföldi kormányoktól és nemzetk. szerv.</t>
  </si>
  <si>
    <t>90</t>
  </si>
  <si>
    <t>Hitelek, kölcsönök felvétele külföldi pénzintézetektől</t>
  </si>
  <si>
    <t>B825</t>
  </si>
  <si>
    <t>91</t>
  </si>
  <si>
    <t>Külföldi finanszírozás bevételei (=86+…+90)</t>
  </si>
  <si>
    <t>92</t>
  </si>
  <si>
    <t>93</t>
  </si>
  <si>
    <t>Váltóbevételek</t>
  </si>
  <si>
    <t>B84</t>
  </si>
  <si>
    <t>94</t>
  </si>
  <si>
    <t>Finanszírozási bevételek (=85+91+92+93)</t>
  </si>
  <si>
    <t>95</t>
  </si>
  <si>
    <t>Bevételek összesen (=64+94)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</si>
  <si>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</si>
  <si>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</si>
  <si>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</si>
  <si>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</si>
  <si>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</si>
  <si>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</si>
  <si>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</si>
  <si>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</si>
  <si>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</si>
  <si>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</si>
  <si>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</si>
  <si>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</si>
  <si>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</si>
  <si>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</si>
  <si>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</si>
  <si>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</si>
  <si>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</si>
  <si>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</si>
  <si>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</si>
  <si>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</si>
  <si>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</si>
  <si>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</si>
  <si>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</si>
  <si>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</si>
  <si>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</si>
  <si>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</si>
  <si>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</si>
  <si>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</si>
  <si>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 xml:space="preserve"> -----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</si>
  <si>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</si>
  <si>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</si>
  <si>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</si>
  <si>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</si>
  <si>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</si>
  <si>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</si>
  <si>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</si>
  <si>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</si>
  <si>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</si>
  <si>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</si>
  <si>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</si>
  <si>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</si>
  <si>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</si>
  <si>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</si>
  <si>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</si>
  <si>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</si>
  <si>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</si>
  <si>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Dologi kiadások (=108+111+119+122+128)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</si>
  <si>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</si>
  <si>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</si>
  <si>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</si>
  <si>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</si>
  <si>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</si>
  <si>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</si>
  <si>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</si>
  <si>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</si>
  <si>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</si>
  <si>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</si>
  <si>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</si>
  <si>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Helyi önkormányzatok előző évi elszámolásából származó kiadások</t>
  </si>
  <si>
    <t>K5021</t>
  </si>
  <si>
    <t>152</t>
  </si>
  <si>
    <t>Helyi önkormányzatok törvényi előíráson alapuló befizetései</t>
  </si>
  <si>
    <t>K5022</t>
  </si>
  <si>
    <t>153</t>
  </si>
  <si>
    <t>Egyéb elvonások és befizetések</t>
  </si>
  <si>
    <t>K5023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</si>
  <si>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</si>
  <si>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</si>
  <si>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</si>
  <si>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</si>
  <si>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</si>
  <si>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</si>
  <si>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</si>
  <si>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</si>
  <si>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</si>
  <si>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Működési célú támogatások Európai Uniónak</t>
  </si>
  <si>
    <t>163</t>
  </si>
  <si>
    <t>164</t>
  </si>
  <si>
    <t>K513</t>
  </si>
  <si>
    <t>165</t>
  </si>
  <si>
    <t>Egyéb működési célú kiadások (=150+…+163+164)</t>
  </si>
  <si>
    <t>166</t>
  </si>
  <si>
    <t>167</t>
  </si>
  <si>
    <t>168</t>
  </si>
  <si>
    <t>169</t>
  </si>
  <si>
    <t>170</t>
  </si>
  <si>
    <t>171</t>
  </si>
  <si>
    <t>172</t>
  </si>
  <si>
    <t>173</t>
  </si>
  <si>
    <t>Beruházások (=166+…+172)</t>
  </si>
  <si>
    <t>174</t>
  </si>
  <si>
    <t>175</t>
  </si>
  <si>
    <t>176</t>
  </si>
  <si>
    <t>177</t>
  </si>
  <si>
    <t>178</t>
  </si>
  <si>
    <t>Felújítások (=174+...+177)</t>
  </si>
  <si>
    <t>179</t>
  </si>
  <si>
    <t>180</t>
  </si>
  <si>
    <t>181</t>
  </si>
  <si>
    <t>182</t>
  </si>
  <si>
    <t>183</t>
  </si>
  <si>
    <t>184</t>
  </si>
  <si>
    <t>185</t>
  </si>
  <si>
    <t>186</t>
  </si>
  <si>
    <t>Felhalmozási célú támogatások az Európai Uniónak</t>
  </si>
  <si>
    <t>187</t>
  </si>
  <si>
    <t>K89</t>
  </si>
  <si>
    <t>188</t>
  </si>
  <si>
    <t>Egyéb felhalmozási célú kiadások (=179+…+187)</t>
  </si>
  <si>
    <t>189</t>
  </si>
  <si>
    <t>Költségvetési kiadások (=114+115+140+149+165+173+178+188)</t>
  </si>
  <si>
    <t>190</t>
  </si>
  <si>
    <t>Hosszú lejáratú hitelek, kölcsönök törlesztése pénzügyi vállalkozásnak</t>
  </si>
  <si>
    <t>191</t>
  </si>
  <si>
    <t>192</t>
  </si>
  <si>
    <t>Rövid lejáratú hitelek, kölcsönök törlesztése pénzügyi vállalkozásnak</t>
  </si>
  <si>
    <t>193</t>
  </si>
  <si>
    <t>Hitel-, kölcsöntörlesztés államháztartáson kívülre (=190+191+192)</t>
  </si>
  <si>
    <t>194</t>
  </si>
  <si>
    <t>195</t>
  </si>
  <si>
    <t>196</t>
  </si>
  <si>
    <t>Kincstárjegyek beváltása</t>
  </si>
  <si>
    <t>197</t>
  </si>
  <si>
    <t>Éven belüli lejáratú belföldi értékpapírok beváltása</t>
  </si>
  <si>
    <t>198</t>
  </si>
  <si>
    <t>Belföldi kötvények beváltása</t>
  </si>
  <si>
    <t>K9125</t>
  </si>
  <si>
    <t>199</t>
  </si>
  <si>
    <t>Belföldi értékpapírok kiadásai (=194+…+198)</t>
  </si>
  <si>
    <t>200</t>
  </si>
  <si>
    <t>201</t>
  </si>
  <si>
    <t>202</t>
  </si>
  <si>
    <t>203</t>
  </si>
  <si>
    <t>Pénzeszközök lekötött bankbetétként elhelyezése</t>
  </si>
  <si>
    <t>204</t>
  </si>
  <si>
    <t>205</t>
  </si>
  <si>
    <t>206</t>
  </si>
  <si>
    <t>Hosszú lejáratú tulajdonosi kölcsönök kiadásai</t>
  </si>
  <si>
    <t>K9191</t>
  </si>
  <si>
    <t>207</t>
  </si>
  <si>
    <t>Rövid lejáratú tulajdonosi kölcsönök kiadásai</t>
  </si>
  <si>
    <t>K9192</t>
  </si>
  <si>
    <t>208</t>
  </si>
  <si>
    <t>Tulajdonosi kölcsönök kiadásain (=206+207)</t>
  </si>
  <si>
    <t>K919</t>
  </si>
  <si>
    <t>209</t>
  </si>
  <si>
    <t>Belföldi finanszírozás kiadásai (=193+199+…+205+208)</t>
  </si>
  <si>
    <t>210</t>
  </si>
  <si>
    <t>211</t>
  </si>
  <si>
    <t>212</t>
  </si>
  <si>
    <t>213</t>
  </si>
  <si>
    <t>Hitelek, kölcsönök törlesztése külföldi kormányoknak és nemz. szerv.</t>
  </si>
  <si>
    <t>214</t>
  </si>
  <si>
    <t>Hitelek, kölcsönök törlesztése külföldi pénzintézeteknek</t>
  </si>
  <si>
    <t>K925</t>
  </si>
  <si>
    <t>215</t>
  </si>
  <si>
    <t>Külföldi finanszírozás kiadásai (=210+…+214)</t>
  </si>
  <si>
    <t>216</t>
  </si>
  <si>
    <t>217</t>
  </si>
  <si>
    <t>Váltókiadások</t>
  </si>
  <si>
    <t>K94</t>
  </si>
  <si>
    <t>218</t>
  </si>
  <si>
    <t>Finanszírozási kiadások (=209+215+216+217)</t>
  </si>
  <si>
    <t>219</t>
  </si>
  <si>
    <t>Kiadások összesen (=189+218)</t>
  </si>
  <si>
    <t>-----</t>
  </si>
  <si>
    <t>Megnevezés</t>
  </si>
  <si>
    <t>Eredeti EI</t>
  </si>
  <si>
    <t>Mód. EI.</t>
  </si>
  <si>
    <t>Beruházások összesen (=01+…+05)</t>
  </si>
  <si>
    <t>Felújítások összesen (=01+…+05)</t>
  </si>
  <si>
    <t>(önkormányzati szinten tervezett beruházások, felújítások)</t>
  </si>
  <si>
    <t>Települési önkormányzatok szociális, gyermekjóléti és gyermekétkeztetési f. tám.</t>
  </si>
  <si>
    <t>Kamatbevételek és más nyereségjellegű bevételek</t>
  </si>
  <si>
    <t>Forintban</t>
  </si>
  <si>
    <t>Sióagárdi Német Nemzetiségi Önkormányzat (662129)</t>
  </si>
  <si>
    <t>1. melléklet a 2/2022. (I.20.) német nemzetiségi önkormányzati határozathoz</t>
  </si>
  <si>
    <t>2. melléklet a 2/2022. (I.20.) német nemzetiségi önkormányzati határozathoz</t>
  </si>
  <si>
    <t>3. melléklet a 2/2022. (I.20.) német nemzetiségi önkormányzati határozathozathoz</t>
  </si>
  <si>
    <t>4. melléklet a 2/2022. (I.20.) német nemzetiségi önkormányzati határozathoz</t>
  </si>
  <si>
    <t>5. melléklet a 2/2022. (I.20.) német nemzetiségi önkormányzati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</si>
</sst>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7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0" fontId="16" fillId="0" borderId="0"/>
  </cellStyleXfs>
  <cellXfs count="36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8" fillId="0" borderId="0" xfId="0" applyNumberFormat="1" applyFont="1" applyFill="1"/>
    <xf numFmtId="0" fontId="8" fillId="0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1" fillId="0" borderId="0" xfId="0" applyFont="1" applyFill="1" applyBorder="1" applyProtection="1"/>
    <xf numFmtId="3" fontId="1" fillId="0" borderId="1" xfId="0" applyNumberFormat="1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/>
    <xf numFmtId="3" fontId="2" fillId="6" borderId="0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>
      <alignment horizontal="left" vertical="center" wrapText="1"/>
    </xf>
    <xf numFmtId="49" fontId="6" fillId="6" borderId="4" xfId="0" applyNumberFormat="1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9" fontId="6" fillId="5" borderId="4" xfId="0" quotePrefix="1" applyNumberFormat="1" applyFont="1" applyFill="1" applyBorder="1" applyAlignment="1" applyProtection="1">
      <alignment horizontal="center" vertical="center"/>
    </xf>
    <xf numFmtId="49" fontId="6" fillId="5" borderId="2" xfId="0" quotePrefix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49" fontId="8" fillId="0" borderId="4" xfId="0" quotePrefix="1" applyNumberFormat="1" applyFont="1" applyFill="1" applyBorder="1" applyAlignment="1" applyProtection="1">
      <alignment horizontal="center" vertical="center"/>
    </xf>
    <xf numFmtId="49" fontId="8" fillId="0" borderId="2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66" fontId="6" fillId="5" borderId="4" xfId="0" applyNumberFormat="1" applyFont="1" applyFill="1" applyBorder="1" applyAlignment="1" applyProtection="1">
      <alignment vertical="center"/>
    </xf>
    <xf numFmtId="166" fontId="6" fillId="5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166" fontId="6" fillId="0" borderId="4" xfId="0" applyNumberFormat="1" applyFont="1" applyFill="1" applyBorder="1" applyAlignment="1" applyProtection="1">
      <alignment vertical="center"/>
    </xf>
    <xf numFmtId="166" fontId="6" fillId="0" borderId="3" xfId="0" applyNumberFormat="1" applyFont="1" applyFill="1" applyBorder="1" applyAlignment="1" applyProtection="1">
      <alignment vertical="center"/>
    </xf>
    <xf numFmtId="166" fontId="8" fillId="0" borderId="4" xfId="0" applyNumberFormat="1" applyFont="1" applyFill="1" applyBorder="1" applyAlignment="1" applyProtection="1">
      <alignment vertical="center"/>
    </xf>
    <xf numFmtId="166" fontId="8" fillId="0" borderId="3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3" fontId="10" fillId="7" borderId="4" xfId="0" applyNumberFormat="1" applyFont="1" applyFill="1" applyBorder="1" applyAlignment="1" applyProtection="1">
      <alignment horizontal="center" vertical="center"/>
    </xf>
    <xf numFmtId="3" fontId="10" fillId="7" borderId="3" xfId="0" applyNumberFormat="1" applyFont="1" applyFill="1" applyBorder="1" applyAlignment="1" applyProtection="1">
      <alignment horizontal="center" vertical="center"/>
    </xf>
    <xf numFmtId="3" fontId="10" fillId="7" borderId="2" xfId="0" applyNumberFormat="1" applyFont="1" applyFill="1" applyBorder="1" applyAlignment="1" applyProtection="1">
      <alignment horizontal="center" vertical="center"/>
    </xf>
    <xf numFmtId="9" fontId="10" fillId="7" borderId="4" xfId="0" quotePrefix="1" applyNumberFormat="1" applyFont="1" applyFill="1" applyBorder="1" applyAlignment="1" applyProtection="1">
      <alignment horizontal="center" vertical="center"/>
    </xf>
    <xf numFmtId="9" fontId="10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66" fontId="8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49" fontId="6" fillId="5" borderId="4" xfId="0" applyNumberFormat="1" applyFont="1" applyFill="1" applyBorder="1" applyAlignment="1" applyProtection="1">
      <alignment horizontal="center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3" fontId="10" fillId="7" borderId="4" xfId="0" applyNumberFormat="1" applyFont="1" applyFill="1" applyBorder="1" applyAlignment="1" applyProtection="1">
      <alignment horizontal="center" vertical="center"/>
      <protection locked="0"/>
    </xf>
    <xf numFmtId="3" fontId="10" fillId="7" borderId="3" xfId="0" applyNumberFormat="1" applyFont="1" applyFill="1" applyBorder="1" applyAlignment="1" applyProtection="1">
      <alignment horizontal="center" vertical="center"/>
      <protection locked="0"/>
    </xf>
    <xf numFmtId="3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3" xfId="0" applyFont="1" applyBorder="1" applyProtection="1"/>
    <xf numFmtId="0" fontId="12" fillId="0" borderId="2" xfId="0" applyFont="1" applyBorder="1" applyProtection="1"/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right" vertical="top"/>
      <protection locked="0"/>
    </xf>
    <xf numFmtId="165" fontId="9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8" xfId="0" applyFont="1" applyFill="1" applyBorder="1" applyAlignment="1" applyProtection="1">
      <alignment horizontal="right"/>
    </xf>
    <xf numFmtId="0" fontId="3" fillId="0" borderId="8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9" fontId="2" fillId="4" borderId="1" xfId="2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" fontId="2" fillId="4" borderId="1" xfId="0" applyNumberFormat="1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1" fontId="2" fillId="4" borderId="1" xfId="0" applyNumberFormat="1" applyFont="1" applyFill="1" applyBorder="1" applyAlignment="1" applyProtection="1">
      <alignment horizontal="right" vertical="center"/>
    </xf>
    <xf numFmtId="9" fontId="2" fillId="3" borderId="1" xfId="2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1" fontId="2" fillId="3" borderId="4" xfId="0" applyNumberFormat="1" applyFont="1" applyFill="1" applyBorder="1" applyAlignment="1" applyProtection="1">
      <alignment horizontal="right" vertical="center" wrapText="1"/>
    </xf>
    <xf numFmtId="1" fontId="2" fillId="3" borderId="3" xfId="0" applyNumberFormat="1" applyFont="1" applyFill="1" applyBorder="1" applyAlignment="1" applyProtection="1">
      <alignment horizontal="right" vertical="center" wrapText="1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/>
    </xf>
    <xf numFmtId="1" fontId="2" fillId="3" borderId="4" xfId="0" applyNumberFormat="1" applyFont="1" applyFill="1" applyBorder="1" applyAlignment="1" applyProtection="1">
      <alignment horizontal="right" vertical="center"/>
    </xf>
    <xf numFmtId="1" fontId="2" fillId="3" borderId="3" xfId="0" applyNumberFormat="1" applyFont="1" applyFill="1" applyBorder="1" applyAlignment="1" applyProtection="1">
      <alignment horizontal="right" vertical="center"/>
    </xf>
    <xf numFmtId="1" fontId="2" fillId="3" borderId="2" xfId="0" applyNumberFormat="1" applyFont="1" applyFill="1" applyBorder="1" applyAlignment="1" applyProtection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9" fontId="1" fillId="0" borderId="1" xfId="2" applyFont="1" applyFill="1" applyBorder="1" applyAlignment="1" applyProtection="1">
      <alignment horizontal="right" vertical="center" wrapText="1"/>
    </xf>
    <xf numFmtId="1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1" fontId="1" fillId="0" borderId="4" xfId="0" applyNumberFormat="1" applyFont="1" applyFill="1" applyBorder="1" applyAlignment="1" applyProtection="1">
      <alignment horizontal="right" vertical="center"/>
    </xf>
    <xf numFmtId="1" fontId="1" fillId="0" borderId="3" xfId="0" applyNumberFormat="1" applyFont="1" applyFill="1" applyBorder="1" applyAlignment="1" applyProtection="1">
      <alignment horizontal="right" vertical="center"/>
    </xf>
    <xf numFmtId="1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</xf>
    <xf numFmtId="165" fontId="9" fillId="0" borderId="7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right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quotePrefix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6" fillId="4" borderId="1" xfId="0" quotePrefix="1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6" fillId="3" borderId="1" xfId="0" quotePrefix="1" applyNumberFormat="1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9" fontId="1" fillId="0" borderId="4" xfId="2" applyFont="1" applyFill="1" applyBorder="1" applyAlignment="1" applyProtection="1">
      <alignment horizontal="right" vertical="center" wrapText="1"/>
    </xf>
    <xf numFmtId="9" fontId="1" fillId="0" borderId="3" xfId="2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9" fontId="1" fillId="0" borderId="2" xfId="2" applyFont="1" applyFill="1" applyBorder="1" applyAlignment="1" applyProtection="1">
      <alignment horizontal="right" vertical="center" wrapText="1"/>
    </xf>
    <xf numFmtId="9" fontId="2" fillId="4" borderId="4" xfId="2" applyFont="1" applyFill="1" applyBorder="1" applyAlignment="1" applyProtection="1">
      <alignment horizontal="right" vertical="center" wrapText="1"/>
    </xf>
    <xf numFmtId="9" fontId="2" fillId="4" borderId="3" xfId="2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9" fontId="2" fillId="4" borderId="2" xfId="2" applyFont="1" applyFill="1" applyBorder="1" applyAlignment="1" applyProtection="1">
      <alignment horizontal="right" vertical="center" wrapText="1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right" vertical="top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0" fontId="8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0" fontId="12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3" fontId="2" fillId="6" borderId="4" xfId="0" applyNumberFormat="1" applyFont="1" applyFill="1" applyBorder="1" applyAlignment="1" applyProtection="1">
      <alignment vertical="center"/>
    </xf>
    <xf numFmtId="3" fontId="2" fillId="6" borderId="3" xfId="0" applyNumberFormat="1" applyFont="1" applyFill="1" applyBorder="1" applyAlignment="1" applyProtection="1">
      <alignment vertical="center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6" fillId="5" borderId="4" xfId="0" quotePrefix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</cellXfs>
  <cellStyles count="4">
    <cellStyle name="Normál" xfId="0" builtinId="0"/>
    <cellStyle name="Normál 2" xfId="1" xr:uid="{00000000-0005-0000-0000-000001000000}"/>
    <cellStyle name="Normál 3" xfId="3" xr:uid="{00000000-0005-0000-0000-000002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28"/>
  <sheetViews>
    <sheetView tabSelected="1" view="pageBreakPreview" zoomScale="98" zoomScaleSheetLayoutView="98" workbookViewId="0">
      <pane xSplit="28" ySplit="7" topLeftCell="AC167" activePane="bottomRight" state="frozen"/>
      <selection pane="topRight" activeCell="AC1" sqref="AC1"/>
      <selection pane="bottomLeft" activeCell="A8" sqref="A8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4.140625" style="1" customWidth="1"/>
    <col min="35" max="36" width="2.7109375" style="1" customWidth="1"/>
    <col min="37" max="37" width="2.7109375" style="1" hidden="1" customWidth="1"/>
    <col min="38" max="38" width="3.28515625" style="1" customWidth="1"/>
    <col min="39" max="39" width="2.7109375" style="1" customWidth="1"/>
    <col min="40" max="40" width="3.140625" style="1" customWidth="1"/>
    <col min="41" max="41" width="2.42578125" style="1" customWidth="1"/>
    <col min="42" max="42" width="2" style="1" customWidth="1"/>
    <col min="43" max="58" width="2.7109375" style="1" customWidth="1"/>
    <col min="59" max="59" width="3.42578125" style="1" customWidth="1"/>
    <col min="60" max="64" width="2.7109375" style="1" customWidth="1"/>
    <col min="65" max="65" width="7.28515625" style="1" customWidth="1"/>
    <col min="66" max="69" width="2.7109375" style="1" customWidth="1"/>
    <col min="70" max="16384" width="9.140625" style="1"/>
  </cols>
  <sheetData>
    <row r="1" spans="1:63" ht="28.5" customHeight="1" x14ac:dyDescent="0.2">
      <c r="A1" s="171" t="s">
        <v>761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28"/>
      <c r="BJ1" s="28"/>
      <c r="BK1" s="28"/>
    </row>
    <row r="2" spans="1:63" ht="28.5" customHeight="1" x14ac:dyDescent="0.2">
      <c r="A2" s="172" t="s">
        <v>760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4"/>
      <c r="BI2" s="29"/>
      <c r="BJ2" s="2"/>
      <c r="BK2" s="2"/>
    </row>
    <row r="3" spans="1:63" ht="15" customHeight="1" x14ac:dyDescent="0.2">
      <c r="A3" s="175" t="s">
        <v>496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7"/>
    </row>
    <row r="4" spans="1:63" ht="15.95" customHeight="1" x14ac:dyDescent="0.2">
      <c r="A4" s="178" t="s">
        <v>759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2"/>
    </row>
    <row r="5" spans="1:63" ht="15.95" customHeight="1" x14ac:dyDescent="0.2">
      <c r="A5" s="180" t="s">
        <v>438</v>
      </c>
      <c r="B5" s="180"/>
      <c r="C5" s="181" t="s">
        <v>26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 t="s">
        <v>439</v>
      </c>
      <c r="AD5" s="182"/>
      <c r="AE5" s="183" t="s">
        <v>472</v>
      </c>
      <c r="AF5" s="183"/>
      <c r="AG5" s="183"/>
      <c r="AH5" s="183"/>
      <c r="AI5" s="183"/>
      <c r="AJ5" s="183"/>
      <c r="AK5" s="183"/>
      <c r="AL5" s="183"/>
      <c r="AM5" s="184" t="s">
        <v>532</v>
      </c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6"/>
      <c r="BC5" s="187" t="s">
        <v>435</v>
      </c>
      <c r="BD5" s="187"/>
      <c r="BE5" s="187"/>
      <c r="BF5" s="187"/>
      <c r="BG5" s="187" t="s">
        <v>436</v>
      </c>
      <c r="BH5" s="187"/>
      <c r="BI5" s="2"/>
    </row>
    <row r="6" spans="1:63" ht="39.75" customHeight="1" x14ac:dyDescent="0.2">
      <c r="A6" s="180"/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2"/>
      <c r="AE6" s="193" t="s">
        <v>470</v>
      </c>
      <c r="AF6" s="194"/>
      <c r="AG6" s="194"/>
      <c r="AH6" s="194"/>
      <c r="AI6" s="193" t="s">
        <v>471</v>
      </c>
      <c r="AJ6" s="194"/>
      <c r="AK6" s="194"/>
      <c r="AL6" s="194"/>
      <c r="AM6" s="167" t="s">
        <v>473</v>
      </c>
      <c r="AN6" s="168"/>
      <c r="AO6" s="168"/>
      <c r="AP6" s="169"/>
      <c r="AQ6" s="167" t="s">
        <v>476</v>
      </c>
      <c r="AR6" s="168"/>
      <c r="AS6" s="168"/>
      <c r="AT6" s="169"/>
      <c r="AU6" s="167" t="s">
        <v>474</v>
      </c>
      <c r="AV6" s="168"/>
      <c r="AW6" s="168"/>
      <c r="AX6" s="169"/>
      <c r="AY6" s="167" t="s">
        <v>475</v>
      </c>
      <c r="AZ6" s="168"/>
      <c r="BA6" s="168"/>
      <c r="BB6" s="169"/>
      <c r="BC6" s="187"/>
      <c r="BD6" s="187"/>
      <c r="BE6" s="187"/>
      <c r="BF6" s="187"/>
      <c r="BG6" s="187"/>
      <c r="BH6" s="187"/>
    </row>
    <row r="7" spans="1:63" x14ac:dyDescent="0.2">
      <c r="A7" s="191" t="s">
        <v>176</v>
      </c>
      <c r="B7" s="192"/>
      <c r="C7" s="188" t="s">
        <v>177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8" t="s">
        <v>178</v>
      </c>
      <c r="AD7" s="189"/>
      <c r="AE7" s="188" t="s">
        <v>175</v>
      </c>
      <c r="AF7" s="189"/>
      <c r="AG7" s="189"/>
      <c r="AH7" s="190"/>
      <c r="AI7" s="188" t="s">
        <v>437</v>
      </c>
      <c r="AJ7" s="189"/>
      <c r="AK7" s="189"/>
      <c r="AL7" s="190"/>
      <c r="AM7" s="188" t="s">
        <v>500</v>
      </c>
      <c r="AN7" s="189"/>
      <c r="AO7" s="189"/>
      <c r="AP7" s="190"/>
      <c r="AQ7" s="188" t="s">
        <v>501</v>
      </c>
      <c r="AR7" s="189"/>
      <c r="AS7" s="189"/>
      <c r="AT7" s="190"/>
      <c r="AU7" s="188" t="s">
        <v>502</v>
      </c>
      <c r="AV7" s="189"/>
      <c r="AW7" s="189"/>
      <c r="AX7" s="190"/>
      <c r="AY7" s="188" t="s">
        <v>503</v>
      </c>
      <c r="AZ7" s="189"/>
      <c r="BA7" s="189"/>
      <c r="BB7" s="190"/>
      <c r="BC7" s="188" t="s">
        <v>504</v>
      </c>
      <c r="BD7" s="189"/>
      <c r="BE7" s="189"/>
      <c r="BF7" s="190"/>
      <c r="BG7" s="188" t="s">
        <v>505</v>
      </c>
      <c r="BH7" s="190"/>
    </row>
    <row r="8" spans="1:63" ht="20.100000000000001" customHeight="1" x14ac:dyDescent="0.2">
      <c r="A8" s="117" t="s">
        <v>0</v>
      </c>
      <c r="B8" s="111"/>
      <c r="C8" s="107" t="s">
        <v>242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9"/>
      <c r="AC8" s="152" t="s">
        <v>243</v>
      </c>
      <c r="AD8" s="153"/>
      <c r="AE8" s="89"/>
      <c r="AF8" s="90"/>
      <c r="AG8" s="90"/>
      <c r="AH8" s="91"/>
      <c r="AI8" s="89"/>
      <c r="AJ8" s="90"/>
      <c r="AK8" s="90"/>
      <c r="AL8" s="91"/>
      <c r="AM8" s="154"/>
      <c r="AN8" s="155"/>
      <c r="AO8" s="155"/>
      <c r="AP8" s="156"/>
      <c r="AQ8" s="170" t="s">
        <v>750</v>
      </c>
      <c r="AR8" s="158"/>
      <c r="AS8" s="158"/>
      <c r="AT8" s="159"/>
      <c r="AU8" s="164"/>
      <c r="AV8" s="165"/>
      <c r="AW8" s="165"/>
      <c r="AX8" s="166"/>
      <c r="AY8" s="170" t="s">
        <v>750</v>
      </c>
      <c r="AZ8" s="158"/>
      <c r="BA8" s="158"/>
      <c r="BB8" s="159"/>
      <c r="BC8" s="154"/>
      <c r="BD8" s="155"/>
      <c r="BE8" s="155"/>
      <c r="BF8" s="156"/>
      <c r="BG8" s="160" t="str">
        <f>IF(AI8&gt;0,BC8/AI8,"n.é.")</f>
        <v>n.é.</v>
      </c>
      <c r="BH8" s="161"/>
    </row>
    <row r="9" spans="1:63" ht="20.100000000000001" customHeight="1" x14ac:dyDescent="0.2">
      <c r="A9" s="117" t="s">
        <v>1</v>
      </c>
      <c r="B9" s="111"/>
      <c r="C9" s="59" t="s">
        <v>244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152" t="s">
        <v>245</v>
      </c>
      <c r="AD9" s="153"/>
      <c r="AE9" s="89"/>
      <c r="AF9" s="90"/>
      <c r="AG9" s="90"/>
      <c r="AH9" s="91"/>
      <c r="AI9" s="89"/>
      <c r="AJ9" s="90"/>
      <c r="AK9" s="90"/>
      <c r="AL9" s="91"/>
      <c r="AM9" s="154"/>
      <c r="AN9" s="155"/>
      <c r="AO9" s="155"/>
      <c r="AP9" s="156"/>
      <c r="AQ9" s="157" t="s">
        <v>750</v>
      </c>
      <c r="AR9" s="158"/>
      <c r="AS9" s="158"/>
      <c r="AT9" s="159"/>
      <c r="AU9" s="164"/>
      <c r="AV9" s="165"/>
      <c r="AW9" s="165"/>
      <c r="AX9" s="166"/>
      <c r="AY9" s="157" t="s">
        <v>750</v>
      </c>
      <c r="AZ9" s="158"/>
      <c r="BA9" s="158"/>
      <c r="BB9" s="159"/>
      <c r="BC9" s="154"/>
      <c r="BD9" s="155"/>
      <c r="BE9" s="155"/>
      <c r="BF9" s="156"/>
      <c r="BG9" s="160" t="str">
        <f t="shared" ref="BG9:BG72" si="0">IF(AI9&gt;0,BC9/AI9,"n.é.")</f>
        <v>n.é.</v>
      </c>
      <c r="BH9" s="161"/>
    </row>
    <row r="10" spans="1:63" ht="20.100000000000001" customHeight="1" x14ac:dyDescent="0.2">
      <c r="A10" s="117" t="s">
        <v>2</v>
      </c>
      <c r="B10" s="111"/>
      <c r="C10" s="59" t="s">
        <v>757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152" t="s">
        <v>246</v>
      </c>
      <c r="AD10" s="153"/>
      <c r="AE10" s="89"/>
      <c r="AF10" s="90"/>
      <c r="AG10" s="90"/>
      <c r="AH10" s="91"/>
      <c r="AI10" s="89"/>
      <c r="AJ10" s="90"/>
      <c r="AK10" s="90"/>
      <c r="AL10" s="91"/>
      <c r="AM10" s="154"/>
      <c r="AN10" s="155"/>
      <c r="AO10" s="155"/>
      <c r="AP10" s="156"/>
      <c r="AQ10" s="157" t="s">
        <v>750</v>
      </c>
      <c r="AR10" s="158"/>
      <c r="AS10" s="158"/>
      <c r="AT10" s="159"/>
      <c r="AU10" s="164"/>
      <c r="AV10" s="165"/>
      <c r="AW10" s="165"/>
      <c r="AX10" s="166"/>
      <c r="AY10" s="157" t="s">
        <v>750</v>
      </c>
      <c r="AZ10" s="158"/>
      <c r="BA10" s="158"/>
      <c r="BB10" s="159"/>
      <c r="BC10" s="154"/>
      <c r="BD10" s="155"/>
      <c r="BE10" s="155"/>
      <c r="BF10" s="156"/>
      <c r="BG10" s="160" t="str">
        <f t="shared" si="0"/>
        <v>n.é.</v>
      </c>
      <c r="BH10" s="161"/>
    </row>
    <row r="11" spans="1:63" ht="20.100000000000001" customHeight="1" x14ac:dyDescent="0.2">
      <c r="A11" s="117" t="s">
        <v>3</v>
      </c>
      <c r="B11" s="111"/>
      <c r="C11" s="59" t="s">
        <v>247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152" t="s">
        <v>248</v>
      </c>
      <c r="AD11" s="153"/>
      <c r="AE11" s="89"/>
      <c r="AF11" s="90"/>
      <c r="AG11" s="90"/>
      <c r="AH11" s="91"/>
      <c r="AI11" s="89"/>
      <c r="AJ11" s="90"/>
      <c r="AK11" s="90"/>
      <c r="AL11" s="91"/>
      <c r="AM11" s="154"/>
      <c r="AN11" s="155"/>
      <c r="AO11" s="155"/>
      <c r="AP11" s="156"/>
      <c r="AQ11" s="157" t="s">
        <v>750</v>
      </c>
      <c r="AR11" s="158"/>
      <c r="AS11" s="158"/>
      <c r="AT11" s="159"/>
      <c r="AU11" s="164"/>
      <c r="AV11" s="165"/>
      <c r="AW11" s="165"/>
      <c r="AX11" s="166"/>
      <c r="AY11" s="157" t="s">
        <v>750</v>
      </c>
      <c r="AZ11" s="158"/>
      <c r="BA11" s="158"/>
      <c r="BB11" s="159"/>
      <c r="BC11" s="154"/>
      <c r="BD11" s="155"/>
      <c r="BE11" s="155"/>
      <c r="BF11" s="156"/>
      <c r="BG11" s="160" t="str">
        <f t="shared" si="0"/>
        <v>n.é.</v>
      </c>
      <c r="BH11" s="161"/>
    </row>
    <row r="12" spans="1:63" ht="20.100000000000001" customHeight="1" x14ac:dyDescent="0.2">
      <c r="A12" s="117" t="s">
        <v>4</v>
      </c>
      <c r="B12" s="111"/>
      <c r="C12" s="59" t="s">
        <v>533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  <c r="AC12" s="152" t="s">
        <v>249</v>
      </c>
      <c r="AD12" s="153"/>
      <c r="AE12" s="89"/>
      <c r="AF12" s="90"/>
      <c r="AG12" s="90"/>
      <c r="AH12" s="91"/>
      <c r="AI12" s="89"/>
      <c r="AJ12" s="90"/>
      <c r="AK12" s="90"/>
      <c r="AL12" s="91"/>
      <c r="AM12" s="154"/>
      <c r="AN12" s="155"/>
      <c r="AO12" s="155"/>
      <c r="AP12" s="156"/>
      <c r="AQ12" s="157" t="s">
        <v>750</v>
      </c>
      <c r="AR12" s="158"/>
      <c r="AS12" s="158"/>
      <c r="AT12" s="159"/>
      <c r="AU12" s="164"/>
      <c r="AV12" s="165"/>
      <c r="AW12" s="165"/>
      <c r="AX12" s="166"/>
      <c r="AY12" s="157" t="s">
        <v>750</v>
      </c>
      <c r="AZ12" s="158"/>
      <c r="BA12" s="158"/>
      <c r="BB12" s="159"/>
      <c r="BC12" s="154"/>
      <c r="BD12" s="155"/>
      <c r="BE12" s="155"/>
      <c r="BF12" s="156"/>
      <c r="BG12" s="160" t="str">
        <f t="shared" si="0"/>
        <v>n.é.</v>
      </c>
      <c r="BH12" s="161"/>
    </row>
    <row r="13" spans="1:63" ht="20.100000000000001" customHeight="1" x14ac:dyDescent="0.2">
      <c r="A13" s="117" t="s">
        <v>5</v>
      </c>
      <c r="B13" s="111"/>
      <c r="C13" s="59" t="s">
        <v>534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152" t="s">
        <v>250</v>
      </c>
      <c r="AD13" s="153"/>
      <c r="AE13" s="89"/>
      <c r="AF13" s="90"/>
      <c r="AG13" s="90"/>
      <c r="AH13" s="91"/>
      <c r="AI13" s="89"/>
      <c r="AJ13" s="90"/>
      <c r="AK13" s="90"/>
      <c r="AL13" s="91"/>
      <c r="AM13" s="154"/>
      <c r="AN13" s="155"/>
      <c r="AO13" s="155"/>
      <c r="AP13" s="156"/>
      <c r="AQ13" s="157" t="s">
        <v>750</v>
      </c>
      <c r="AR13" s="158"/>
      <c r="AS13" s="158"/>
      <c r="AT13" s="159"/>
      <c r="AU13" s="164"/>
      <c r="AV13" s="165"/>
      <c r="AW13" s="165"/>
      <c r="AX13" s="166"/>
      <c r="AY13" s="157" t="s">
        <v>750</v>
      </c>
      <c r="AZ13" s="158"/>
      <c r="BA13" s="158"/>
      <c r="BB13" s="159"/>
      <c r="BC13" s="154"/>
      <c r="BD13" s="155"/>
      <c r="BE13" s="155"/>
      <c r="BF13" s="156"/>
      <c r="BG13" s="160" t="str">
        <f t="shared" si="0"/>
        <v>n.é.</v>
      </c>
      <c r="BH13" s="161"/>
    </row>
    <row r="14" spans="1:63" s="3" customFormat="1" ht="20.100000000000001" customHeight="1" x14ac:dyDescent="0.2">
      <c r="A14" s="116" t="s">
        <v>6</v>
      </c>
      <c r="B14" s="112"/>
      <c r="C14" s="78" t="s">
        <v>251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150" t="s">
        <v>252</v>
      </c>
      <c r="AD14" s="151"/>
      <c r="AE14" s="86">
        <f>SUM(AE8:AH13)</f>
        <v>0</v>
      </c>
      <c r="AF14" s="87"/>
      <c r="AG14" s="87"/>
      <c r="AH14" s="88"/>
      <c r="AI14" s="86">
        <f t="shared" ref="AI14" si="1">SUM(AI8:AL13)</f>
        <v>0</v>
      </c>
      <c r="AJ14" s="87"/>
      <c r="AK14" s="87"/>
      <c r="AL14" s="88"/>
      <c r="AM14" s="86">
        <f t="shared" ref="AM14" si="2">SUM(AM8:AP13)</f>
        <v>0</v>
      </c>
      <c r="AN14" s="87"/>
      <c r="AO14" s="87"/>
      <c r="AP14" s="88"/>
      <c r="AQ14" s="142" t="s">
        <v>750</v>
      </c>
      <c r="AR14" s="143"/>
      <c r="AS14" s="143"/>
      <c r="AT14" s="144"/>
      <c r="AU14" s="86">
        <f t="shared" ref="AU14" si="3">SUM(AU8:AX13)</f>
        <v>0</v>
      </c>
      <c r="AV14" s="87"/>
      <c r="AW14" s="87"/>
      <c r="AX14" s="88"/>
      <c r="AY14" s="142" t="s">
        <v>750</v>
      </c>
      <c r="AZ14" s="143"/>
      <c r="BA14" s="143"/>
      <c r="BB14" s="144"/>
      <c r="BC14" s="86">
        <f t="shared" ref="BC14" si="4">SUM(BC8:BF13)</f>
        <v>0</v>
      </c>
      <c r="BD14" s="87"/>
      <c r="BE14" s="87"/>
      <c r="BF14" s="88"/>
      <c r="BG14" s="162" t="str">
        <f t="shared" si="0"/>
        <v>n.é.</v>
      </c>
      <c r="BH14" s="163"/>
    </row>
    <row r="15" spans="1:63" ht="20.100000000000001" customHeight="1" x14ac:dyDescent="0.2">
      <c r="A15" s="117" t="s">
        <v>7</v>
      </c>
      <c r="B15" s="111"/>
      <c r="C15" s="59" t="s">
        <v>253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152" t="s">
        <v>254</v>
      </c>
      <c r="AD15" s="153"/>
      <c r="AE15" s="89"/>
      <c r="AF15" s="90"/>
      <c r="AG15" s="90"/>
      <c r="AH15" s="91"/>
      <c r="AI15" s="89"/>
      <c r="AJ15" s="90"/>
      <c r="AK15" s="90"/>
      <c r="AL15" s="91"/>
      <c r="AM15" s="154"/>
      <c r="AN15" s="155"/>
      <c r="AO15" s="155"/>
      <c r="AP15" s="156"/>
      <c r="AQ15" s="157" t="s">
        <v>750</v>
      </c>
      <c r="AR15" s="158"/>
      <c r="AS15" s="158"/>
      <c r="AT15" s="159"/>
      <c r="AU15" s="154"/>
      <c r="AV15" s="155"/>
      <c r="AW15" s="155"/>
      <c r="AX15" s="156"/>
      <c r="AY15" s="157" t="s">
        <v>750</v>
      </c>
      <c r="AZ15" s="158"/>
      <c r="BA15" s="158"/>
      <c r="BB15" s="159"/>
      <c r="BC15" s="154"/>
      <c r="BD15" s="155"/>
      <c r="BE15" s="155"/>
      <c r="BF15" s="156"/>
      <c r="BG15" s="160" t="str">
        <f t="shared" si="0"/>
        <v>n.é.</v>
      </c>
      <c r="BH15" s="161"/>
    </row>
    <row r="16" spans="1:63" ht="20.100000000000001" customHeight="1" x14ac:dyDescent="0.2">
      <c r="A16" s="117" t="s">
        <v>8</v>
      </c>
      <c r="B16" s="111"/>
      <c r="C16" s="59" t="s">
        <v>424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152" t="s">
        <v>255</v>
      </c>
      <c r="AD16" s="153"/>
      <c r="AE16" s="89"/>
      <c r="AF16" s="90"/>
      <c r="AG16" s="90"/>
      <c r="AH16" s="91"/>
      <c r="AI16" s="89"/>
      <c r="AJ16" s="90"/>
      <c r="AK16" s="90"/>
      <c r="AL16" s="91"/>
      <c r="AM16" s="154"/>
      <c r="AN16" s="155"/>
      <c r="AO16" s="155"/>
      <c r="AP16" s="156"/>
      <c r="AQ16" s="157" t="s">
        <v>750</v>
      </c>
      <c r="AR16" s="158"/>
      <c r="AS16" s="158"/>
      <c r="AT16" s="159"/>
      <c r="AU16" s="154"/>
      <c r="AV16" s="155"/>
      <c r="AW16" s="155"/>
      <c r="AX16" s="156"/>
      <c r="AY16" s="157" t="s">
        <v>750</v>
      </c>
      <c r="AZ16" s="158"/>
      <c r="BA16" s="158"/>
      <c r="BB16" s="159"/>
      <c r="BC16" s="154"/>
      <c r="BD16" s="155"/>
      <c r="BE16" s="155"/>
      <c r="BF16" s="156"/>
      <c r="BG16" s="160" t="str">
        <f t="shared" si="0"/>
        <v>n.é.</v>
      </c>
      <c r="BH16" s="161"/>
    </row>
    <row r="17" spans="1:60" ht="20.100000000000001" customHeight="1" x14ac:dyDescent="0.2">
      <c r="A17" s="117" t="s">
        <v>9</v>
      </c>
      <c r="B17" s="111"/>
      <c r="C17" s="59" t="s">
        <v>425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152" t="s">
        <v>256</v>
      </c>
      <c r="AD17" s="153"/>
      <c r="AE17" s="89"/>
      <c r="AF17" s="90"/>
      <c r="AG17" s="90"/>
      <c r="AH17" s="91"/>
      <c r="AI17" s="89"/>
      <c r="AJ17" s="90"/>
      <c r="AK17" s="90"/>
      <c r="AL17" s="91"/>
      <c r="AM17" s="154"/>
      <c r="AN17" s="155"/>
      <c r="AO17" s="155"/>
      <c r="AP17" s="156"/>
      <c r="AQ17" s="157" t="s">
        <v>750</v>
      </c>
      <c r="AR17" s="158"/>
      <c r="AS17" s="158"/>
      <c r="AT17" s="159"/>
      <c r="AU17" s="164"/>
      <c r="AV17" s="165"/>
      <c r="AW17" s="165"/>
      <c r="AX17" s="166"/>
      <c r="AY17" s="157" t="s">
        <v>750</v>
      </c>
      <c r="AZ17" s="158"/>
      <c r="BA17" s="158"/>
      <c r="BB17" s="159"/>
      <c r="BC17" s="154"/>
      <c r="BD17" s="155"/>
      <c r="BE17" s="155"/>
      <c r="BF17" s="156"/>
      <c r="BG17" s="160" t="str">
        <f t="shared" si="0"/>
        <v>n.é.</v>
      </c>
      <c r="BH17" s="161"/>
    </row>
    <row r="18" spans="1:60" ht="20.100000000000001" customHeight="1" x14ac:dyDescent="0.2">
      <c r="A18" s="117" t="s">
        <v>10</v>
      </c>
      <c r="B18" s="111"/>
      <c r="C18" s="59" t="s">
        <v>426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152" t="s">
        <v>257</v>
      </c>
      <c r="AD18" s="153"/>
      <c r="AE18" s="89"/>
      <c r="AF18" s="90"/>
      <c r="AG18" s="90"/>
      <c r="AH18" s="91"/>
      <c r="AI18" s="89"/>
      <c r="AJ18" s="90"/>
      <c r="AK18" s="90"/>
      <c r="AL18" s="91"/>
      <c r="AM18" s="154"/>
      <c r="AN18" s="155"/>
      <c r="AO18" s="155"/>
      <c r="AP18" s="156"/>
      <c r="AQ18" s="157" t="s">
        <v>750</v>
      </c>
      <c r="AR18" s="158"/>
      <c r="AS18" s="158"/>
      <c r="AT18" s="159"/>
      <c r="AU18" s="164"/>
      <c r="AV18" s="165"/>
      <c r="AW18" s="165"/>
      <c r="AX18" s="166"/>
      <c r="AY18" s="157" t="s">
        <v>750</v>
      </c>
      <c r="AZ18" s="158"/>
      <c r="BA18" s="158"/>
      <c r="BB18" s="159"/>
      <c r="BC18" s="154"/>
      <c r="BD18" s="155"/>
      <c r="BE18" s="155"/>
      <c r="BF18" s="156"/>
      <c r="BG18" s="160" t="str">
        <f t="shared" si="0"/>
        <v>n.é.</v>
      </c>
      <c r="BH18" s="161"/>
    </row>
    <row r="19" spans="1:60" ht="20.100000000000001" customHeight="1" x14ac:dyDescent="0.2">
      <c r="A19" s="117" t="s">
        <v>11</v>
      </c>
      <c r="B19" s="111"/>
      <c r="C19" s="59" t="s">
        <v>258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152" t="s">
        <v>259</v>
      </c>
      <c r="AD19" s="153"/>
      <c r="AE19" s="89">
        <v>1040000</v>
      </c>
      <c r="AF19" s="90"/>
      <c r="AG19" s="90"/>
      <c r="AH19" s="91"/>
      <c r="AI19" s="89"/>
      <c r="AJ19" s="90"/>
      <c r="AK19" s="90"/>
      <c r="AL19" s="91"/>
      <c r="AM19" s="154"/>
      <c r="AN19" s="155"/>
      <c r="AO19" s="155"/>
      <c r="AP19" s="156"/>
      <c r="AQ19" s="157" t="s">
        <v>750</v>
      </c>
      <c r="AR19" s="158"/>
      <c r="AS19" s="158"/>
      <c r="AT19" s="159"/>
      <c r="AU19" s="154"/>
      <c r="AV19" s="155"/>
      <c r="AW19" s="155"/>
      <c r="AX19" s="156"/>
      <c r="AY19" s="157" t="s">
        <v>750</v>
      </c>
      <c r="AZ19" s="158"/>
      <c r="BA19" s="158"/>
      <c r="BB19" s="159"/>
      <c r="BC19" s="154"/>
      <c r="BD19" s="155"/>
      <c r="BE19" s="155"/>
      <c r="BF19" s="156"/>
      <c r="BG19" s="160" t="str">
        <f t="shared" si="0"/>
        <v>n.é.</v>
      </c>
      <c r="BH19" s="161"/>
    </row>
    <row r="20" spans="1:60" s="3" customFormat="1" ht="20.100000000000001" customHeight="1" x14ac:dyDescent="0.2">
      <c r="A20" s="116" t="s">
        <v>12</v>
      </c>
      <c r="B20" s="112"/>
      <c r="C20" s="78" t="s">
        <v>260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150" t="s">
        <v>261</v>
      </c>
      <c r="AD20" s="151"/>
      <c r="AE20" s="86">
        <f>SUM(AE14:AH19)</f>
        <v>1040000</v>
      </c>
      <c r="AF20" s="87"/>
      <c r="AG20" s="87"/>
      <c r="AH20" s="88"/>
      <c r="AI20" s="86">
        <f t="shared" ref="AI20" si="5">SUM(AI14:AL19)</f>
        <v>0</v>
      </c>
      <c r="AJ20" s="87"/>
      <c r="AK20" s="87"/>
      <c r="AL20" s="88"/>
      <c r="AM20" s="86">
        <f t="shared" ref="AM20" si="6">SUM(AM14:AP19)</f>
        <v>0</v>
      </c>
      <c r="AN20" s="87"/>
      <c r="AO20" s="87"/>
      <c r="AP20" s="88"/>
      <c r="AQ20" s="142" t="s">
        <v>750</v>
      </c>
      <c r="AR20" s="143"/>
      <c r="AS20" s="143"/>
      <c r="AT20" s="144"/>
      <c r="AU20" s="86">
        <f t="shared" ref="AU20" si="7">SUM(AU14:AX19)</f>
        <v>0</v>
      </c>
      <c r="AV20" s="87"/>
      <c r="AW20" s="87"/>
      <c r="AX20" s="88"/>
      <c r="AY20" s="142" t="s">
        <v>750</v>
      </c>
      <c r="AZ20" s="143"/>
      <c r="BA20" s="143"/>
      <c r="BB20" s="144"/>
      <c r="BC20" s="86">
        <f t="shared" ref="BC20" si="8">SUM(BC14:BF19)</f>
        <v>0</v>
      </c>
      <c r="BD20" s="87"/>
      <c r="BE20" s="87"/>
      <c r="BF20" s="88"/>
      <c r="BG20" s="162" t="str">
        <f t="shared" si="0"/>
        <v>n.é.</v>
      </c>
      <c r="BH20" s="163"/>
    </row>
    <row r="21" spans="1:60" ht="20.100000000000001" customHeight="1" x14ac:dyDescent="0.2">
      <c r="A21" s="117" t="s">
        <v>13</v>
      </c>
      <c r="B21" s="111"/>
      <c r="C21" s="59" t="s">
        <v>262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152" t="s">
        <v>263</v>
      </c>
      <c r="AD21" s="153"/>
      <c r="AE21" s="89"/>
      <c r="AF21" s="90"/>
      <c r="AG21" s="90"/>
      <c r="AH21" s="91"/>
      <c r="AI21" s="89"/>
      <c r="AJ21" s="90"/>
      <c r="AK21" s="90"/>
      <c r="AL21" s="91"/>
      <c r="AM21" s="154"/>
      <c r="AN21" s="155"/>
      <c r="AO21" s="155"/>
      <c r="AP21" s="156"/>
      <c r="AQ21" s="157" t="s">
        <v>750</v>
      </c>
      <c r="AR21" s="158"/>
      <c r="AS21" s="158"/>
      <c r="AT21" s="159"/>
      <c r="AU21" s="154"/>
      <c r="AV21" s="155"/>
      <c r="AW21" s="155"/>
      <c r="AX21" s="156"/>
      <c r="AY21" s="157" t="s">
        <v>750</v>
      </c>
      <c r="AZ21" s="158"/>
      <c r="BA21" s="158"/>
      <c r="BB21" s="159"/>
      <c r="BC21" s="154"/>
      <c r="BD21" s="155"/>
      <c r="BE21" s="155"/>
      <c r="BF21" s="156"/>
      <c r="BG21" s="160" t="str">
        <f t="shared" si="0"/>
        <v>n.é.</v>
      </c>
      <c r="BH21" s="161"/>
    </row>
    <row r="22" spans="1:60" ht="20.100000000000001" customHeight="1" x14ac:dyDescent="0.2">
      <c r="A22" s="117" t="s">
        <v>14</v>
      </c>
      <c r="B22" s="111"/>
      <c r="C22" s="59" t="s">
        <v>427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152" t="s">
        <v>264</v>
      </c>
      <c r="AD22" s="153"/>
      <c r="AE22" s="89"/>
      <c r="AF22" s="90"/>
      <c r="AG22" s="90"/>
      <c r="AH22" s="91"/>
      <c r="AI22" s="89"/>
      <c r="AJ22" s="90"/>
      <c r="AK22" s="90"/>
      <c r="AL22" s="91"/>
      <c r="AM22" s="154"/>
      <c r="AN22" s="155"/>
      <c r="AO22" s="155"/>
      <c r="AP22" s="156"/>
      <c r="AQ22" s="157" t="s">
        <v>750</v>
      </c>
      <c r="AR22" s="158"/>
      <c r="AS22" s="158"/>
      <c r="AT22" s="159"/>
      <c r="AU22" s="154"/>
      <c r="AV22" s="155"/>
      <c r="AW22" s="155"/>
      <c r="AX22" s="156"/>
      <c r="AY22" s="157" t="s">
        <v>750</v>
      </c>
      <c r="AZ22" s="158"/>
      <c r="BA22" s="158"/>
      <c r="BB22" s="159"/>
      <c r="BC22" s="154"/>
      <c r="BD22" s="155"/>
      <c r="BE22" s="155"/>
      <c r="BF22" s="156"/>
      <c r="BG22" s="160" t="str">
        <f t="shared" si="0"/>
        <v>n.é.</v>
      </c>
      <c r="BH22" s="161"/>
    </row>
    <row r="23" spans="1:60" ht="20.100000000000001" customHeight="1" x14ac:dyDescent="0.2">
      <c r="A23" s="117" t="s">
        <v>15</v>
      </c>
      <c r="B23" s="111"/>
      <c r="C23" s="59" t="s">
        <v>428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152" t="s">
        <v>265</v>
      </c>
      <c r="AD23" s="153"/>
      <c r="AE23" s="89"/>
      <c r="AF23" s="90"/>
      <c r="AG23" s="90"/>
      <c r="AH23" s="91"/>
      <c r="AI23" s="89"/>
      <c r="AJ23" s="90"/>
      <c r="AK23" s="90"/>
      <c r="AL23" s="91"/>
      <c r="AM23" s="154"/>
      <c r="AN23" s="155"/>
      <c r="AO23" s="155"/>
      <c r="AP23" s="156"/>
      <c r="AQ23" s="157" t="s">
        <v>750</v>
      </c>
      <c r="AR23" s="158"/>
      <c r="AS23" s="158"/>
      <c r="AT23" s="159"/>
      <c r="AU23" s="154"/>
      <c r="AV23" s="155"/>
      <c r="AW23" s="155"/>
      <c r="AX23" s="156"/>
      <c r="AY23" s="157" t="s">
        <v>750</v>
      </c>
      <c r="AZ23" s="158"/>
      <c r="BA23" s="158"/>
      <c r="BB23" s="159"/>
      <c r="BC23" s="154"/>
      <c r="BD23" s="155"/>
      <c r="BE23" s="155"/>
      <c r="BF23" s="156"/>
      <c r="BG23" s="160" t="str">
        <f t="shared" si="0"/>
        <v>n.é.</v>
      </c>
      <c r="BH23" s="161"/>
    </row>
    <row r="24" spans="1:60" ht="20.100000000000001" customHeight="1" x14ac:dyDescent="0.2">
      <c r="A24" s="117" t="s">
        <v>53</v>
      </c>
      <c r="B24" s="111"/>
      <c r="C24" s="59" t="s">
        <v>429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152" t="s">
        <v>266</v>
      </c>
      <c r="AD24" s="153"/>
      <c r="AE24" s="89"/>
      <c r="AF24" s="90"/>
      <c r="AG24" s="90"/>
      <c r="AH24" s="91"/>
      <c r="AI24" s="89"/>
      <c r="AJ24" s="90"/>
      <c r="AK24" s="90"/>
      <c r="AL24" s="91"/>
      <c r="AM24" s="154"/>
      <c r="AN24" s="155"/>
      <c r="AO24" s="155"/>
      <c r="AP24" s="156"/>
      <c r="AQ24" s="157" t="s">
        <v>750</v>
      </c>
      <c r="AR24" s="158"/>
      <c r="AS24" s="158"/>
      <c r="AT24" s="159"/>
      <c r="AU24" s="154"/>
      <c r="AV24" s="155"/>
      <c r="AW24" s="155"/>
      <c r="AX24" s="156"/>
      <c r="AY24" s="157" t="s">
        <v>750</v>
      </c>
      <c r="AZ24" s="158"/>
      <c r="BA24" s="158"/>
      <c r="BB24" s="159"/>
      <c r="BC24" s="154"/>
      <c r="BD24" s="155"/>
      <c r="BE24" s="155"/>
      <c r="BF24" s="156"/>
      <c r="BG24" s="160" t="str">
        <f t="shared" si="0"/>
        <v>n.é.</v>
      </c>
      <c r="BH24" s="161"/>
    </row>
    <row r="25" spans="1:60" ht="20.100000000000001" customHeight="1" x14ac:dyDescent="0.2">
      <c r="A25" s="117" t="s">
        <v>54</v>
      </c>
      <c r="B25" s="111"/>
      <c r="C25" s="59" t="s">
        <v>267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152" t="s">
        <v>268</v>
      </c>
      <c r="AD25" s="153"/>
      <c r="AE25" s="89"/>
      <c r="AF25" s="90"/>
      <c r="AG25" s="90"/>
      <c r="AH25" s="91"/>
      <c r="AI25" s="89"/>
      <c r="AJ25" s="90"/>
      <c r="AK25" s="90"/>
      <c r="AL25" s="91"/>
      <c r="AM25" s="154"/>
      <c r="AN25" s="155"/>
      <c r="AO25" s="155"/>
      <c r="AP25" s="156"/>
      <c r="AQ25" s="157" t="s">
        <v>750</v>
      </c>
      <c r="AR25" s="158"/>
      <c r="AS25" s="158"/>
      <c r="AT25" s="159"/>
      <c r="AU25" s="154"/>
      <c r="AV25" s="155"/>
      <c r="AW25" s="155"/>
      <c r="AX25" s="156"/>
      <c r="AY25" s="157" t="s">
        <v>750</v>
      </c>
      <c r="AZ25" s="158"/>
      <c r="BA25" s="158"/>
      <c r="BB25" s="159"/>
      <c r="BC25" s="154"/>
      <c r="BD25" s="155"/>
      <c r="BE25" s="155"/>
      <c r="BF25" s="156"/>
      <c r="BG25" s="160" t="str">
        <f t="shared" si="0"/>
        <v>n.é.</v>
      </c>
      <c r="BH25" s="161"/>
    </row>
    <row r="26" spans="1:60" s="3" customFormat="1" ht="20.100000000000001" customHeight="1" x14ac:dyDescent="0.2">
      <c r="A26" s="116" t="s">
        <v>55</v>
      </c>
      <c r="B26" s="112"/>
      <c r="C26" s="78" t="s">
        <v>269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150" t="s">
        <v>270</v>
      </c>
      <c r="AD26" s="151"/>
      <c r="AE26" s="86">
        <f>SUM(AE21:AH25)</f>
        <v>0</v>
      </c>
      <c r="AF26" s="87"/>
      <c r="AG26" s="87"/>
      <c r="AH26" s="88"/>
      <c r="AI26" s="86">
        <f t="shared" ref="AI26" si="9">SUM(AI21:AL25)</f>
        <v>0</v>
      </c>
      <c r="AJ26" s="87"/>
      <c r="AK26" s="87"/>
      <c r="AL26" s="88"/>
      <c r="AM26" s="86">
        <f t="shared" ref="AM26" si="10">SUM(AM21:AP25)</f>
        <v>0</v>
      </c>
      <c r="AN26" s="87"/>
      <c r="AO26" s="87"/>
      <c r="AP26" s="88"/>
      <c r="AQ26" s="142" t="s">
        <v>750</v>
      </c>
      <c r="AR26" s="143"/>
      <c r="AS26" s="143"/>
      <c r="AT26" s="144"/>
      <c r="AU26" s="86">
        <f t="shared" ref="AU26" si="11">SUM(AU21:AX25)</f>
        <v>0</v>
      </c>
      <c r="AV26" s="87"/>
      <c r="AW26" s="87"/>
      <c r="AX26" s="88"/>
      <c r="AY26" s="142" t="s">
        <v>750</v>
      </c>
      <c r="AZ26" s="143"/>
      <c r="BA26" s="143"/>
      <c r="BB26" s="144"/>
      <c r="BC26" s="86">
        <f t="shared" ref="BC26" si="12">SUM(BC21:BF25)</f>
        <v>0</v>
      </c>
      <c r="BD26" s="87"/>
      <c r="BE26" s="87"/>
      <c r="BF26" s="88"/>
      <c r="BG26" s="162" t="str">
        <f t="shared" si="0"/>
        <v>n.é.</v>
      </c>
      <c r="BH26" s="163"/>
    </row>
    <row r="27" spans="1:60" ht="20.100000000000001" customHeight="1" x14ac:dyDescent="0.2">
      <c r="A27" s="117" t="s">
        <v>56</v>
      </c>
      <c r="B27" s="111"/>
      <c r="C27" s="59" t="s">
        <v>271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152" t="s">
        <v>272</v>
      </c>
      <c r="AD27" s="153"/>
      <c r="AE27" s="89"/>
      <c r="AF27" s="90"/>
      <c r="AG27" s="90"/>
      <c r="AH27" s="91"/>
      <c r="AI27" s="89"/>
      <c r="AJ27" s="90"/>
      <c r="AK27" s="90"/>
      <c r="AL27" s="91"/>
      <c r="AM27" s="154"/>
      <c r="AN27" s="155"/>
      <c r="AO27" s="155"/>
      <c r="AP27" s="156"/>
      <c r="AQ27" s="157" t="s">
        <v>750</v>
      </c>
      <c r="AR27" s="158"/>
      <c r="AS27" s="158"/>
      <c r="AT27" s="159"/>
      <c r="AU27" s="154"/>
      <c r="AV27" s="155"/>
      <c r="AW27" s="155"/>
      <c r="AX27" s="156"/>
      <c r="AY27" s="157" t="s">
        <v>750</v>
      </c>
      <c r="AZ27" s="158"/>
      <c r="BA27" s="158"/>
      <c r="BB27" s="159"/>
      <c r="BC27" s="154"/>
      <c r="BD27" s="155"/>
      <c r="BE27" s="155"/>
      <c r="BF27" s="156"/>
      <c r="BG27" s="160" t="str">
        <f t="shared" si="0"/>
        <v>n.é.</v>
      </c>
      <c r="BH27" s="161"/>
    </row>
    <row r="28" spans="1:60" ht="20.100000000000001" customHeight="1" x14ac:dyDescent="0.2">
      <c r="A28" s="117" t="s">
        <v>106</v>
      </c>
      <c r="B28" s="111"/>
      <c r="C28" s="59" t="s">
        <v>273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152" t="s">
        <v>274</v>
      </c>
      <c r="AD28" s="153"/>
      <c r="AE28" s="89"/>
      <c r="AF28" s="90"/>
      <c r="AG28" s="90"/>
      <c r="AH28" s="91"/>
      <c r="AI28" s="89"/>
      <c r="AJ28" s="90"/>
      <c r="AK28" s="90"/>
      <c r="AL28" s="91"/>
      <c r="AM28" s="154"/>
      <c r="AN28" s="155"/>
      <c r="AO28" s="155"/>
      <c r="AP28" s="156"/>
      <c r="AQ28" s="157" t="s">
        <v>750</v>
      </c>
      <c r="AR28" s="158"/>
      <c r="AS28" s="158"/>
      <c r="AT28" s="159"/>
      <c r="AU28" s="154"/>
      <c r="AV28" s="155"/>
      <c r="AW28" s="155"/>
      <c r="AX28" s="156"/>
      <c r="AY28" s="157" t="s">
        <v>750</v>
      </c>
      <c r="AZ28" s="158"/>
      <c r="BA28" s="158"/>
      <c r="BB28" s="159"/>
      <c r="BC28" s="154"/>
      <c r="BD28" s="155"/>
      <c r="BE28" s="155"/>
      <c r="BF28" s="156"/>
      <c r="BG28" s="160" t="str">
        <f t="shared" si="0"/>
        <v>n.é.</v>
      </c>
      <c r="BH28" s="161"/>
    </row>
    <row r="29" spans="1:60" s="3" customFormat="1" ht="20.100000000000001" customHeight="1" x14ac:dyDescent="0.2">
      <c r="A29" s="116" t="s">
        <v>107</v>
      </c>
      <c r="B29" s="112"/>
      <c r="C29" s="78" t="s">
        <v>275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50" t="s">
        <v>276</v>
      </c>
      <c r="AD29" s="151"/>
      <c r="AE29" s="86">
        <f>SUM(AE27:AH28)</f>
        <v>0</v>
      </c>
      <c r="AF29" s="87"/>
      <c r="AG29" s="87"/>
      <c r="AH29" s="88"/>
      <c r="AI29" s="86">
        <f t="shared" ref="AI29" si="13">SUM(AI27:AL28)</f>
        <v>0</v>
      </c>
      <c r="AJ29" s="87"/>
      <c r="AK29" s="87"/>
      <c r="AL29" s="88"/>
      <c r="AM29" s="86">
        <f t="shared" ref="AM29" si="14">SUM(AM27:AP28)</f>
        <v>0</v>
      </c>
      <c r="AN29" s="87"/>
      <c r="AO29" s="87"/>
      <c r="AP29" s="88"/>
      <c r="AQ29" s="142" t="s">
        <v>750</v>
      </c>
      <c r="AR29" s="143"/>
      <c r="AS29" s="143"/>
      <c r="AT29" s="144"/>
      <c r="AU29" s="86">
        <f t="shared" ref="AU29" si="15">SUM(AU27:AX28)</f>
        <v>0</v>
      </c>
      <c r="AV29" s="87"/>
      <c r="AW29" s="87"/>
      <c r="AX29" s="88"/>
      <c r="AY29" s="142" t="s">
        <v>750</v>
      </c>
      <c r="AZ29" s="143"/>
      <c r="BA29" s="143"/>
      <c r="BB29" s="144"/>
      <c r="BC29" s="86">
        <f t="shared" ref="BC29" si="16">SUM(BC27:BF28)</f>
        <v>0</v>
      </c>
      <c r="BD29" s="87"/>
      <c r="BE29" s="87"/>
      <c r="BF29" s="88"/>
      <c r="BG29" s="162" t="str">
        <f t="shared" si="0"/>
        <v>n.é.</v>
      </c>
      <c r="BH29" s="163"/>
    </row>
    <row r="30" spans="1:60" ht="20.100000000000001" customHeight="1" x14ac:dyDescent="0.2">
      <c r="A30" s="117" t="s">
        <v>179</v>
      </c>
      <c r="B30" s="111"/>
      <c r="C30" s="59" t="s">
        <v>277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152" t="s">
        <v>278</v>
      </c>
      <c r="AD30" s="153"/>
      <c r="AE30" s="89"/>
      <c r="AF30" s="90"/>
      <c r="AG30" s="90"/>
      <c r="AH30" s="91"/>
      <c r="AI30" s="89"/>
      <c r="AJ30" s="90"/>
      <c r="AK30" s="90"/>
      <c r="AL30" s="91"/>
      <c r="AM30" s="154"/>
      <c r="AN30" s="155"/>
      <c r="AO30" s="155"/>
      <c r="AP30" s="156"/>
      <c r="AQ30" s="157" t="s">
        <v>750</v>
      </c>
      <c r="AR30" s="158"/>
      <c r="AS30" s="158"/>
      <c r="AT30" s="159"/>
      <c r="AU30" s="154"/>
      <c r="AV30" s="155"/>
      <c r="AW30" s="155"/>
      <c r="AX30" s="156"/>
      <c r="AY30" s="157" t="s">
        <v>750</v>
      </c>
      <c r="AZ30" s="158"/>
      <c r="BA30" s="158"/>
      <c r="BB30" s="159"/>
      <c r="BC30" s="154"/>
      <c r="BD30" s="155"/>
      <c r="BE30" s="155"/>
      <c r="BF30" s="156"/>
      <c r="BG30" s="160" t="str">
        <f t="shared" si="0"/>
        <v>n.é.</v>
      </c>
      <c r="BH30" s="161"/>
    </row>
    <row r="31" spans="1:60" ht="20.100000000000001" customHeight="1" x14ac:dyDescent="0.2">
      <c r="A31" s="117" t="s">
        <v>180</v>
      </c>
      <c r="B31" s="111"/>
      <c r="C31" s="59" t="s">
        <v>279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152" t="s">
        <v>280</v>
      </c>
      <c r="AD31" s="153"/>
      <c r="AE31" s="89"/>
      <c r="AF31" s="90"/>
      <c r="AG31" s="90"/>
      <c r="AH31" s="91"/>
      <c r="AI31" s="89"/>
      <c r="AJ31" s="90"/>
      <c r="AK31" s="90"/>
      <c r="AL31" s="91"/>
      <c r="AM31" s="154"/>
      <c r="AN31" s="155"/>
      <c r="AO31" s="155"/>
      <c r="AP31" s="156"/>
      <c r="AQ31" s="157" t="s">
        <v>750</v>
      </c>
      <c r="AR31" s="158"/>
      <c r="AS31" s="158"/>
      <c r="AT31" s="159"/>
      <c r="AU31" s="154"/>
      <c r="AV31" s="155"/>
      <c r="AW31" s="155"/>
      <c r="AX31" s="156"/>
      <c r="AY31" s="157" t="s">
        <v>750</v>
      </c>
      <c r="AZ31" s="158"/>
      <c r="BA31" s="158"/>
      <c r="BB31" s="159"/>
      <c r="BC31" s="154"/>
      <c r="BD31" s="155"/>
      <c r="BE31" s="155"/>
      <c r="BF31" s="156"/>
      <c r="BG31" s="160" t="str">
        <f t="shared" si="0"/>
        <v>n.é.</v>
      </c>
      <c r="BH31" s="161"/>
    </row>
    <row r="32" spans="1:60" ht="20.100000000000001" customHeight="1" x14ac:dyDescent="0.2">
      <c r="A32" s="117" t="s">
        <v>181</v>
      </c>
      <c r="B32" s="111"/>
      <c r="C32" s="59" t="s">
        <v>281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152" t="s">
        <v>282</v>
      </c>
      <c r="AD32" s="153"/>
      <c r="AE32" s="89"/>
      <c r="AF32" s="90"/>
      <c r="AG32" s="90"/>
      <c r="AH32" s="91"/>
      <c r="AI32" s="89"/>
      <c r="AJ32" s="90"/>
      <c r="AK32" s="90"/>
      <c r="AL32" s="91"/>
      <c r="AM32" s="154"/>
      <c r="AN32" s="155"/>
      <c r="AO32" s="155"/>
      <c r="AP32" s="156"/>
      <c r="AQ32" s="157" t="s">
        <v>750</v>
      </c>
      <c r="AR32" s="158"/>
      <c r="AS32" s="158"/>
      <c r="AT32" s="159"/>
      <c r="AU32" s="154"/>
      <c r="AV32" s="155"/>
      <c r="AW32" s="155"/>
      <c r="AX32" s="156"/>
      <c r="AY32" s="157" t="s">
        <v>750</v>
      </c>
      <c r="AZ32" s="158"/>
      <c r="BA32" s="158"/>
      <c r="BB32" s="159"/>
      <c r="BC32" s="154"/>
      <c r="BD32" s="155"/>
      <c r="BE32" s="155"/>
      <c r="BF32" s="156"/>
      <c r="BG32" s="160" t="str">
        <f t="shared" si="0"/>
        <v>n.é.</v>
      </c>
      <c r="BH32" s="161"/>
    </row>
    <row r="33" spans="1:60" ht="20.100000000000001" customHeight="1" x14ac:dyDescent="0.2">
      <c r="A33" s="117" t="s">
        <v>182</v>
      </c>
      <c r="B33" s="111"/>
      <c r="C33" s="59" t="s">
        <v>283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152" t="s">
        <v>284</v>
      </c>
      <c r="AD33" s="153"/>
      <c r="AE33" s="89"/>
      <c r="AF33" s="90"/>
      <c r="AG33" s="90"/>
      <c r="AH33" s="91"/>
      <c r="AI33" s="89"/>
      <c r="AJ33" s="90"/>
      <c r="AK33" s="90"/>
      <c r="AL33" s="91"/>
      <c r="AM33" s="154"/>
      <c r="AN33" s="155"/>
      <c r="AO33" s="155"/>
      <c r="AP33" s="156"/>
      <c r="AQ33" s="157" t="s">
        <v>750</v>
      </c>
      <c r="AR33" s="158"/>
      <c r="AS33" s="158"/>
      <c r="AT33" s="159"/>
      <c r="AU33" s="154"/>
      <c r="AV33" s="155"/>
      <c r="AW33" s="155"/>
      <c r="AX33" s="156"/>
      <c r="AY33" s="157" t="s">
        <v>750</v>
      </c>
      <c r="AZ33" s="158"/>
      <c r="BA33" s="158"/>
      <c r="BB33" s="159"/>
      <c r="BC33" s="154"/>
      <c r="BD33" s="155"/>
      <c r="BE33" s="155"/>
      <c r="BF33" s="156"/>
      <c r="BG33" s="160" t="str">
        <f t="shared" si="0"/>
        <v>n.é.</v>
      </c>
      <c r="BH33" s="161"/>
    </row>
    <row r="34" spans="1:60" ht="20.100000000000001" customHeight="1" x14ac:dyDescent="0.2">
      <c r="A34" s="117" t="s">
        <v>183</v>
      </c>
      <c r="B34" s="111"/>
      <c r="C34" s="59" t="s">
        <v>285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152" t="s">
        <v>286</v>
      </c>
      <c r="AD34" s="153"/>
      <c r="AE34" s="89"/>
      <c r="AF34" s="90"/>
      <c r="AG34" s="90"/>
      <c r="AH34" s="91"/>
      <c r="AI34" s="89"/>
      <c r="AJ34" s="90"/>
      <c r="AK34" s="90"/>
      <c r="AL34" s="91"/>
      <c r="AM34" s="154"/>
      <c r="AN34" s="155"/>
      <c r="AO34" s="155"/>
      <c r="AP34" s="156"/>
      <c r="AQ34" s="157" t="s">
        <v>750</v>
      </c>
      <c r="AR34" s="158"/>
      <c r="AS34" s="158"/>
      <c r="AT34" s="159"/>
      <c r="AU34" s="154"/>
      <c r="AV34" s="155"/>
      <c r="AW34" s="155"/>
      <c r="AX34" s="156"/>
      <c r="AY34" s="157" t="s">
        <v>750</v>
      </c>
      <c r="AZ34" s="158"/>
      <c r="BA34" s="158"/>
      <c r="BB34" s="159"/>
      <c r="BC34" s="154"/>
      <c r="BD34" s="155"/>
      <c r="BE34" s="155"/>
      <c r="BF34" s="156"/>
      <c r="BG34" s="160" t="str">
        <f t="shared" si="0"/>
        <v>n.é.</v>
      </c>
      <c r="BH34" s="161"/>
    </row>
    <row r="35" spans="1:60" ht="20.100000000000001" customHeight="1" x14ac:dyDescent="0.2">
      <c r="A35" s="117" t="s">
        <v>184</v>
      </c>
      <c r="B35" s="111"/>
      <c r="C35" s="59" t="s">
        <v>287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152" t="s">
        <v>288</v>
      </c>
      <c r="AD35" s="153"/>
      <c r="AE35" s="89"/>
      <c r="AF35" s="90"/>
      <c r="AG35" s="90"/>
      <c r="AH35" s="91"/>
      <c r="AI35" s="89"/>
      <c r="AJ35" s="90"/>
      <c r="AK35" s="90"/>
      <c r="AL35" s="91"/>
      <c r="AM35" s="154"/>
      <c r="AN35" s="155"/>
      <c r="AO35" s="155"/>
      <c r="AP35" s="156"/>
      <c r="AQ35" s="157" t="s">
        <v>750</v>
      </c>
      <c r="AR35" s="158"/>
      <c r="AS35" s="158"/>
      <c r="AT35" s="159"/>
      <c r="AU35" s="154"/>
      <c r="AV35" s="155"/>
      <c r="AW35" s="155"/>
      <c r="AX35" s="156"/>
      <c r="AY35" s="157" t="s">
        <v>750</v>
      </c>
      <c r="AZ35" s="158"/>
      <c r="BA35" s="158"/>
      <c r="BB35" s="159"/>
      <c r="BC35" s="154"/>
      <c r="BD35" s="155"/>
      <c r="BE35" s="155"/>
      <c r="BF35" s="156"/>
      <c r="BG35" s="160" t="str">
        <f t="shared" si="0"/>
        <v>n.é.</v>
      </c>
      <c r="BH35" s="161"/>
    </row>
    <row r="36" spans="1:60" ht="20.100000000000001" customHeight="1" x14ac:dyDescent="0.2">
      <c r="A36" s="117" t="s">
        <v>185</v>
      </c>
      <c r="B36" s="111"/>
      <c r="C36" s="59" t="s">
        <v>289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152" t="s">
        <v>290</v>
      </c>
      <c r="AD36" s="153"/>
      <c r="AE36" s="89"/>
      <c r="AF36" s="90"/>
      <c r="AG36" s="90"/>
      <c r="AH36" s="91"/>
      <c r="AI36" s="89"/>
      <c r="AJ36" s="90"/>
      <c r="AK36" s="90"/>
      <c r="AL36" s="91"/>
      <c r="AM36" s="154"/>
      <c r="AN36" s="155"/>
      <c r="AO36" s="155"/>
      <c r="AP36" s="156"/>
      <c r="AQ36" s="157" t="s">
        <v>750</v>
      </c>
      <c r="AR36" s="158"/>
      <c r="AS36" s="158"/>
      <c r="AT36" s="159"/>
      <c r="AU36" s="154"/>
      <c r="AV36" s="155"/>
      <c r="AW36" s="155"/>
      <c r="AX36" s="156"/>
      <c r="AY36" s="157" t="s">
        <v>750</v>
      </c>
      <c r="AZ36" s="158"/>
      <c r="BA36" s="158"/>
      <c r="BB36" s="159"/>
      <c r="BC36" s="154"/>
      <c r="BD36" s="155"/>
      <c r="BE36" s="155"/>
      <c r="BF36" s="156"/>
      <c r="BG36" s="160" t="str">
        <f t="shared" si="0"/>
        <v>n.é.</v>
      </c>
      <c r="BH36" s="161"/>
    </row>
    <row r="37" spans="1:60" ht="20.100000000000001" customHeight="1" x14ac:dyDescent="0.2">
      <c r="A37" s="117" t="s">
        <v>186</v>
      </c>
      <c r="B37" s="111"/>
      <c r="C37" s="59" t="s">
        <v>291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152" t="s">
        <v>292</v>
      </c>
      <c r="AD37" s="153"/>
      <c r="AE37" s="89"/>
      <c r="AF37" s="90"/>
      <c r="AG37" s="90"/>
      <c r="AH37" s="91"/>
      <c r="AI37" s="89"/>
      <c r="AJ37" s="90"/>
      <c r="AK37" s="90"/>
      <c r="AL37" s="91"/>
      <c r="AM37" s="154"/>
      <c r="AN37" s="155"/>
      <c r="AO37" s="155"/>
      <c r="AP37" s="156"/>
      <c r="AQ37" s="157" t="s">
        <v>750</v>
      </c>
      <c r="AR37" s="158"/>
      <c r="AS37" s="158"/>
      <c r="AT37" s="159"/>
      <c r="AU37" s="154"/>
      <c r="AV37" s="155"/>
      <c r="AW37" s="155"/>
      <c r="AX37" s="156"/>
      <c r="AY37" s="157" t="s">
        <v>750</v>
      </c>
      <c r="AZ37" s="158"/>
      <c r="BA37" s="158"/>
      <c r="BB37" s="159"/>
      <c r="BC37" s="154"/>
      <c r="BD37" s="155"/>
      <c r="BE37" s="155"/>
      <c r="BF37" s="156"/>
      <c r="BG37" s="160" t="str">
        <f t="shared" si="0"/>
        <v>n.é.</v>
      </c>
      <c r="BH37" s="161"/>
    </row>
    <row r="38" spans="1:60" s="3" customFormat="1" ht="20.100000000000001" customHeight="1" x14ac:dyDescent="0.2">
      <c r="A38" s="116" t="s">
        <v>187</v>
      </c>
      <c r="B38" s="112"/>
      <c r="C38" s="78" t="s">
        <v>293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150" t="s">
        <v>294</v>
      </c>
      <c r="AD38" s="151"/>
      <c r="AE38" s="86">
        <f>SUM(AE33:AH37)</f>
        <v>0</v>
      </c>
      <c r="AF38" s="87"/>
      <c r="AG38" s="87"/>
      <c r="AH38" s="88"/>
      <c r="AI38" s="86">
        <f t="shared" ref="AI38" si="17">SUM(AI33:AL37)</f>
        <v>0</v>
      </c>
      <c r="AJ38" s="87"/>
      <c r="AK38" s="87"/>
      <c r="AL38" s="88"/>
      <c r="AM38" s="86">
        <f t="shared" ref="AM38" si="18">SUM(AM33:AP37)</f>
        <v>0</v>
      </c>
      <c r="AN38" s="87"/>
      <c r="AO38" s="87"/>
      <c r="AP38" s="88"/>
      <c r="AQ38" s="142" t="s">
        <v>750</v>
      </c>
      <c r="AR38" s="143"/>
      <c r="AS38" s="143"/>
      <c r="AT38" s="144"/>
      <c r="AU38" s="86">
        <f t="shared" ref="AU38" si="19">SUM(AU33:AX37)</f>
        <v>0</v>
      </c>
      <c r="AV38" s="87"/>
      <c r="AW38" s="87"/>
      <c r="AX38" s="88"/>
      <c r="AY38" s="142" t="s">
        <v>750</v>
      </c>
      <c r="AZ38" s="143"/>
      <c r="BA38" s="143"/>
      <c r="BB38" s="144"/>
      <c r="BC38" s="86">
        <f t="shared" ref="BC38" si="20">SUM(BC33:BF37)</f>
        <v>0</v>
      </c>
      <c r="BD38" s="87"/>
      <c r="BE38" s="87"/>
      <c r="BF38" s="88"/>
      <c r="BG38" s="162" t="str">
        <f t="shared" si="0"/>
        <v>n.é.</v>
      </c>
      <c r="BH38" s="163"/>
    </row>
    <row r="39" spans="1:60" ht="20.100000000000001" customHeight="1" x14ac:dyDescent="0.2">
      <c r="A39" s="117" t="s">
        <v>188</v>
      </c>
      <c r="B39" s="111"/>
      <c r="C39" s="59" t="s">
        <v>295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152" t="s">
        <v>296</v>
      </c>
      <c r="AD39" s="153"/>
      <c r="AE39" s="89"/>
      <c r="AF39" s="90"/>
      <c r="AG39" s="90"/>
      <c r="AH39" s="91"/>
      <c r="AI39" s="89"/>
      <c r="AJ39" s="90"/>
      <c r="AK39" s="90"/>
      <c r="AL39" s="91"/>
      <c r="AM39" s="154"/>
      <c r="AN39" s="155"/>
      <c r="AO39" s="155"/>
      <c r="AP39" s="156"/>
      <c r="AQ39" s="157" t="s">
        <v>750</v>
      </c>
      <c r="AR39" s="158"/>
      <c r="AS39" s="158"/>
      <c r="AT39" s="159"/>
      <c r="AU39" s="154"/>
      <c r="AV39" s="155"/>
      <c r="AW39" s="155"/>
      <c r="AX39" s="156"/>
      <c r="AY39" s="157" t="s">
        <v>750</v>
      </c>
      <c r="AZ39" s="158"/>
      <c r="BA39" s="158"/>
      <c r="BB39" s="159"/>
      <c r="BC39" s="154"/>
      <c r="BD39" s="155"/>
      <c r="BE39" s="155"/>
      <c r="BF39" s="156"/>
      <c r="BG39" s="160" t="str">
        <f t="shared" si="0"/>
        <v>n.é.</v>
      </c>
      <c r="BH39" s="161"/>
    </row>
    <row r="40" spans="1:60" s="3" customFormat="1" ht="20.100000000000001" customHeight="1" x14ac:dyDescent="0.2">
      <c r="A40" s="116" t="s">
        <v>189</v>
      </c>
      <c r="B40" s="112"/>
      <c r="C40" s="78" t="s">
        <v>297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150" t="s">
        <v>298</v>
      </c>
      <c r="AD40" s="151"/>
      <c r="AE40" s="86">
        <f>SUM(AE29:AH32,AE38:AH39)</f>
        <v>0</v>
      </c>
      <c r="AF40" s="87"/>
      <c r="AG40" s="87"/>
      <c r="AH40" s="88"/>
      <c r="AI40" s="86">
        <f t="shared" ref="AI40" si="21">AI29+AI30+AI31+AI32+AI38+AI39</f>
        <v>0</v>
      </c>
      <c r="AJ40" s="87"/>
      <c r="AK40" s="87"/>
      <c r="AL40" s="88"/>
      <c r="AM40" s="86">
        <f t="shared" ref="AM40" si="22">AM29+AM30+AM31+AM32+AM38+AM39</f>
        <v>0</v>
      </c>
      <c r="AN40" s="87"/>
      <c r="AO40" s="87"/>
      <c r="AP40" s="88"/>
      <c r="AQ40" s="142" t="s">
        <v>750</v>
      </c>
      <c r="AR40" s="143"/>
      <c r="AS40" s="143"/>
      <c r="AT40" s="144"/>
      <c r="AU40" s="86">
        <f t="shared" ref="AU40" si="23">AU29+AU30+AU31+AU32+AU38+AU39</f>
        <v>0</v>
      </c>
      <c r="AV40" s="87"/>
      <c r="AW40" s="87"/>
      <c r="AX40" s="88"/>
      <c r="AY40" s="142" t="s">
        <v>750</v>
      </c>
      <c r="AZ40" s="143"/>
      <c r="BA40" s="143"/>
      <c r="BB40" s="144"/>
      <c r="BC40" s="86">
        <f t="shared" ref="BC40" si="24">BC29+BC30+BC31+BC32+BC38+BC39</f>
        <v>0</v>
      </c>
      <c r="BD40" s="87"/>
      <c r="BE40" s="87"/>
      <c r="BF40" s="88"/>
      <c r="BG40" s="162" t="str">
        <f t="shared" si="0"/>
        <v>n.é.</v>
      </c>
      <c r="BH40" s="163"/>
    </row>
    <row r="41" spans="1:60" ht="20.100000000000001" customHeight="1" x14ac:dyDescent="0.2">
      <c r="A41" s="117" t="s">
        <v>190</v>
      </c>
      <c r="B41" s="111"/>
      <c r="C41" s="59" t="s">
        <v>299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152" t="s">
        <v>300</v>
      </c>
      <c r="AD41" s="153"/>
      <c r="AE41" s="89"/>
      <c r="AF41" s="90"/>
      <c r="AG41" s="90"/>
      <c r="AH41" s="91"/>
      <c r="AI41" s="89"/>
      <c r="AJ41" s="90"/>
      <c r="AK41" s="90"/>
      <c r="AL41" s="91"/>
      <c r="AM41" s="154"/>
      <c r="AN41" s="155"/>
      <c r="AO41" s="155"/>
      <c r="AP41" s="156"/>
      <c r="AQ41" s="157" t="s">
        <v>750</v>
      </c>
      <c r="AR41" s="158"/>
      <c r="AS41" s="158"/>
      <c r="AT41" s="159"/>
      <c r="AU41" s="154"/>
      <c r="AV41" s="155"/>
      <c r="AW41" s="155"/>
      <c r="AX41" s="156"/>
      <c r="AY41" s="157" t="s">
        <v>750</v>
      </c>
      <c r="AZ41" s="158"/>
      <c r="BA41" s="158"/>
      <c r="BB41" s="159"/>
      <c r="BC41" s="154"/>
      <c r="BD41" s="155"/>
      <c r="BE41" s="155"/>
      <c r="BF41" s="156"/>
      <c r="BG41" s="160" t="str">
        <f t="shared" si="0"/>
        <v>n.é.</v>
      </c>
      <c r="BH41" s="161"/>
    </row>
    <row r="42" spans="1:60" ht="20.100000000000001" customHeight="1" x14ac:dyDescent="0.2">
      <c r="A42" s="117" t="s">
        <v>191</v>
      </c>
      <c r="B42" s="111"/>
      <c r="C42" s="59" t="s">
        <v>301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152" t="s">
        <v>302</v>
      </c>
      <c r="AD42" s="153"/>
      <c r="AE42" s="89"/>
      <c r="AF42" s="90"/>
      <c r="AG42" s="90"/>
      <c r="AH42" s="91"/>
      <c r="AI42" s="89"/>
      <c r="AJ42" s="90"/>
      <c r="AK42" s="90"/>
      <c r="AL42" s="91"/>
      <c r="AM42" s="154"/>
      <c r="AN42" s="155"/>
      <c r="AO42" s="155"/>
      <c r="AP42" s="156"/>
      <c r="AQ42" s="157" t="s">
        <v>750</v>
      </c>
      <c r="AR42" s="158"/>
      <c r="AS42" s="158"/>
      <c r="AT42" s="159"/>
      <c r="AU42" s="154"/>
      <c r="AV42" s="155"/>
      <c r="AW42" s="155"/>
      <c r="AX42" s="156"/>
      <c r="AY42" s="157" t="s">
        <v>750</v>
      </c>
      <c r="AZ42" s="158"/>
      <c r="BA42" s="158"/>
      <c r="BB42" s="159"/>
      <c r="BC42" s="154"/>
      <c r="BD42" s="155"/>
      <c r="BE42" s="155"/>
      <c r="BF42" s="156"/>
      <c r="BG42" s="160" t="str">
        <f t="shared" si="0"/>
        <v>n.é.</v>
      </c>
      <c r="BH42" s="161"/>
    </row>
    <row r="43" spans="1:60" ht="20.100000000000001" customHeight="1" x14ac:dyDescent="0.2">
      <c r="A43" s="117" t="s">
        <v>192</v>
      </c>
      <c r="B43" s="111"/>
      <c r="C43" s="59" t="s">
        <v>303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152" t="s">
        <v>304</v>
      </c>
      <c r="AD43" s="153"/>
      <c r="AE43" s="89"/>
      <c r="AF43" s="90"/>
      <c r="AG43" s="90"/>
      <c r="AH43" s="91"/>
      <c r="AI43" s="89"/>
      <c r="AJ43" s="90"/>
      <c r="AK43" s="90"/>
      <c r="AL43" s="91"/>
      <c r="AM43" s="89"/>
      <c r="AN43" s="90"/>
      <c r="AO43" s="90"/>
      <c r="AP43" s="91"/>
      <c r="AQ43" s="139" t="s">
        <v>750</v>
      </c>
      <c r="AR43" s="140"/>
      <c r="AS43" s="140"/>
      <c r="AT43" s="141"/>
      <c r="AU43" s="89"/>
      <c r="AV43" s="90"/>
      <c r="AW43" s="90"/>
      <c r="AX43" s="91"/>
      <c r="AY43" s="139" t="s">
        <v>750</v>
      </c>
      <c r="AZ43" s="140"/>
      <c r="BA43" s="140"/>
      <c r="BB43" s="141"/>
      <c r="BC43" s="89"/>
      <c r="BD43" s="90"/>
      <c r="BE43" s="90"/>
      <c r="BF43" s="91"/>
      <c r="BG43" s="48" t="str">
        <f t="shared" si="0"/>
        <v>n.é.</v>
      </c>
      <c r="BH43" s="49"/>
    </row>
    <row r="44" spans="1:60" ht="20.100000000000001" customHeight="1" x14ac:dyDescent="0.2">
      <c r="A44" s="117" t="s">
        <v>193</v>
      </c>
      <c r="B44" s="111"/>
      <c r="C44" s="59" t="s">
        <v>305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152" t="s">
        <v>306</v>
      </c>
      <c r="AD44" s="153"/>
      <c r="AE44" s="89"/>
      <c r="AF44" s="90"/>
      <c r="AG44" s="90"/>
      <c r="AH44" s="91"/>
      <c r="AI44" s="89"/>
      <c r="AJ44" s="90"/>
      <c r="AK44" s="90"/>
      <c r="AL44" s="91"/>
      <c r="AM44" s="89"/>
      <c r="AN44" s="90"/>
      <c r="AO44" s="90"/>
      <c r="AP44" s="91"/>
      <c r="AQ44" s="139" t="s">
        <v>750</v>
      </c>
      <c r="AR44" s="140"/>
      <c r="AS44" s="140"/>
      <c r="AT44" s="141"/>
      <c r="AU44" s="89"/>
      <c r="AV44" s="90"/>
      <c r="AW44" s="90"/>
      <c r="AX44" s="91"/>
      <c r="AY44" s="139" t="s">
        <v>750</v>
      </c>
      <c r="AZ44" s="140"/>
      <c r="BA44" s="140"/>
      <c r="BB44" s="141"/>
      <c r="BC44" s="89"/>
      <c r="BD44" s="90"/>
      <c r="BE44" s="90"/>
      <c r="BF44" s="91"/>
      <c r="BG44" s="48" t="str">
        <f t="shared" si="0"/>
        <v>n.é.</v>
      </c>
      <c r="BH44" s="49"/>
    </row>
    <row r="45" spans="1:60" ht="20.100000000000001" customHeight="1" x14ac:dyDescent="0.2">
      <c r="A45" s="117" t="s">
        <v>194</v>
      </c>
      <c r="B45" s="111"/>
      <c r="C45" s="59" t="s">
        <v>307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152" t="s">
        <v>308</v>
      </c>
      <c r="AD45" s="153"/>
      <c r="AE45" s="89"/>
      <c r="AF45" s="90"/>
      <c r="AG45" s="90"/>
      <c r="AH45" s="91"/>
      <c r="AI45" s="89"/>
      <c r="AJ45" s="90"/>
      <c r="AK45" s="90"/>
      <c r="AL45" s="91"/>
      <c r="AM45" s="89"/>
      <c r="AN45" s="90"/>
      <c r="AO45" s="90"/>
      <c r="AP45" s="91"/>
      <c r="AQ45" s="139" t="s">
        <v>750</v>
      </c>
      <c r="AR45" s="140"/>
      <c r="AS45" s="140"/>
      <c r="AT45" s="141"/>
      <c r="AU45" s="89"/>
      <c r="AV45" s="90"/>
      <c r="AW45" s="90"/>
      <c r="AX45" s="91"/>
      <c r="AY45" s="139" t="s">
        <v>750</v>
      </c>
      <c r="AZ45" s="140"/>
      <c r="BA45" s="140"/>
      <c r="BB45" s="141"/>
      <c r="BC45" s="89"/>
      <c r="BD45" s="90"/>
      <c r="BE45" s="90"/>
      <c r="BF45" s="91"/>
      <c r="BG45" s="48" t="str">
        <f t="shared" si="0"/>
        <v>n.é.</v>
      </c>
      <c r="BH45" s="49"/>
    </row>
    <row r="46" spans="1:60" ht="20.100000000000001" customHeight="1" x14ac:dyDescent="0.2">
      <c r="A46" s="117" t="s">
        <v>195</v>
      </c>
      <c r="B46" s="111"/>
      <c r="C46" s="59" t="s">
        <v>309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152" t="s">
        <v>310</v>
      </c>
      <c r="AD46" s="153"/>
      <c r="AE46" s="89"/>
      <c r="AF46" s="90"/>
      <c r="AG46" s="90"/>
      <c r="AH46" s="91"/>
      <c r="AI46" s="89"/>
      <c r="AJ46" s="90"/>
      <c r="AK46" s="90"/>
      <c r="AL46" s="91"/>
      <c r="AM46" s="89"/>
      <c r="AN46" s="90"/>
      <c r="AO46" s="90"/>
      <c r="AP46" s="91"/>
      <c r="AQ46" s="139" t="s">
        <v>750</v>
      </c>
      <c r="AR46" s="140"/>
      <c r="AS46" s="140"/>
      <c r="AT46" s="141"/>
      <c r="AU46" s="89"/>
      <c r="AV46" s="90"/>
      <c r="AW46" s="90"/>
      <c r="AX46" s="91"/>
      <c r="AY46" s="139" t="s">
        <v>750</v>
      </c>
      <c r="AZ46" s="140"/>
      <c r="BA46" s="140"/>
      <c r="BB46" s="141"/>
      <c r="BC46" s="89"/>
      <c r="BD46" s="90"/>
      <c r="BE46" s="90"/>
      <c r="BF46" s="91"/>
      <c r="BG46" s="48" t="str">
        <f t="shared" si="0"/>
        <v>n.é.</v>
      </c>
      <c r="BH46" s="49"/>
    </row>
    <row r="47" spans="1:60" ht="20.100000000000001" customHeight="1" x14ac:dyDescent="0.2">
      <c r="A47" s="117" t="s">
        <v>196</v>
      </c>
      <c r="B47" s="111"/>
      <c r="C47" s="59" t="s">
        <v>311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152" t="s">
        <v>312</v>
      </c>
      <c r="AD47" s="153"/>
      <c r="AE47" s="89"/>
      <c r="AF47" s="90"/>
      <c r="AG47" s="90"/>
      <c r="AH47" s="91"/>
      <c r="AI47" s="89"/>
      <c r="AJ47" s="90"/>
      <c r="AK47" s="90"/>
      <c r="AL47" s="91"/>
      <c r="AM47" s="89"/>
      <c r="AN47" s="90"/>
      <c r="AO47" s="90"/>
      <c r="AP47" s="91"/>
      <c r="AQ47" s="139" t="s">
        <v>750</v>
      </c>
      <c r="AR47" s="140"/>
      <c r="AS47" s="140"/>
      <c r="AT47" s="141"/>
      <c r="AU47" s="89"/>
      <c r="AV47" s="90"/>
      <c r="AW47" s="90"/>
      <c r="AX47" s="91"/>
      <c r="AY47" s="139" t="s">
        <v>750</v>
      </c>
      <c r="AZ47" s="140"/>
      <c r="BA47" s="140"/>
      <c r="BB47" s="141"/>
      <c r="BC47" s="89"/>
      <c r="BD47" s="90"/>
      <c r="BE47" s="90"/>
      <c r="BF47" s="91"/>
      <c r="BG47" s="48" t="str">
        <f t="shared" si="0"/>
        <v>n.é.</v>
      </c>
      <c r="BH47" s="49"/>
    </row>
    <row r="48" spans="1:60" ht="20.100000000000001" customHeight="1" x14ac:dyDescent="0.2">
      <c r="A48" s="117" t="s">
        <v>197</v>
      </c>
      <c r="B48" s="111"/>
      <c r="C48" s="59" t="s">
        <v>758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152" t="s">
        <v>313</v>
      </c>
      <c r="AD48" s="153"/>
      <c r="AE48" s="89"/>
      <c r="AF48" s="90"/>
      <c r="AG48" s="90"/>
      <c r="AH48" s="91"/>
      <c r="AI48" s="89"/>
      <c r="AJ48" s="90"/>
      <c r="AK48" s="90"/>
      <c r="AL48" s="91"/>
      <c r="AM48" s="89"/>
      <c r="AN48" s="90"/>
      <c r="AO48" s="90"/>
      <c r="AP48" s="91"/>
      <c r="AQ48" s="139" t="s">
        <v>750</v>
      </c>
      <c r="AR48" s="140"/>
      <c r="AS48" s="140"/>
      <c r="AT48" s="141"/>
      <c r="AU48" s="89"/>
      <c r="AV48" s="90"/>
      <c r="AW48" s="90"/>
      <c r="AX48" s="91"/>
      <c r="AY48" s="139" t="s">
        <v>750</v>
      </c>
      <c r="AZ48" s="140"/>
      <c r="BA48" s="140"/>
      <c r="BB48" s="141"/>
      <c r="BC48" s="89"/>
      <c r="BD48" s="90"/>
      <c r="BE48" s="90"/>
      <c r="BF48" s="91"/>
      <c r="BG48" s="48" t="str">
        <f t="shared" si="0"/>
        <v>n.é.</v>
      </c>
      <c r="BH48" s="49"/>
    </row>
    <row r="49" spans="1:60" ht="20.100000000000001" customHeight="1" x14ac:dyDescent="0.2">
      <c r="A49" s="117" t="s">
        <v>198</v>
      </c>
      <c r="B49" s="111"/>
      <c r="C49" s="59" t="s">
        <v>314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152" t="s">
        <v>315</v>
      </c>
      <c r="AD49" s="153"/>
      <c r="AE49" s="89"/>
      <c r="AF49" s="90"/>
      <c r="AG49" s="90"/>
      <c r="AH49" s="91"/>
      <c r="AI49" s="89"/>
      <c r="AJ49" s="90"/>
      <c r="AK49" s="90"/>
      <c r="AL49" s="91"/>
      <c r="AM49" s="89"/>
      <c r="AN49" s="90"/>
      <c r="AO49" s="90"/>
      <c r="AP49" s="91"/>
      <c r="AQ49" s="139" t="s">
        <v>750</v>
      </c>
      <c r="AR49" s="140"/>
      <c r="AS49" s="140"/>
      <c r="AT49" s="141"/>
      <c r="AU49" s="89"/>
      <c r="AV49" s="90"/>
      <c r="AW49" s="90"/>
      <c r="AX49" s="91"/>
      <c r="AY49" s="139" t="s">
        <v>750</v>
      </c>
      <c r="AZ49" s="140"/>
      <c r="BA49" s="140"/>
      <c r="BB49" s="141"/>
      <c r="BC49" s="89"/>
      <c r="BD49" s="90"/>
      <c r="BE49" s="90"/>
      <c r="BF49" s="91"/>
      <c r="BG49" s="48" t="str">
        <f t="shared" si="0"/>
        <v>n.é.</v>
      </c>
      <c r="BH49" s="49"/>
    </row>
    <row r="50" spans="1:60" ht="20.100000000000001" customHeight="1" x14ac:dyDescent="0.2">
      <c r="A50" s="117" t="s">
        <v>199</v>
      </c>
      <c r="B50" s="111"/>
      <c r="C50" s="59" t="s">
        <v>535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152" t="s">
        <v>317</v>
      </c>
      <c r="AD50" s="153"/>
      <c r="AE50" s="89"/>
      <c r="AF50" s="90"/>
      <c r="AG50" s="90"/>
      <c r="AH50" s="91"/>
      <c r="AI50" s="89"/>
      <c r="AJ50" s="90"/>
      <c r="AK50" s="90"/>
      <c r="AL50" s="91"/>
      <c r="AM50" s="89"/>
      <c r="AN50" s="90"/>
      <c r="AO50" s="90"/>
      <c r="AP50" s="91"/>
      <c r="AQ50" s="139" t="s">
        <v>750</v>
      </c>
      <c r="AR50" s="140"/>
      <c r="AS50" s="140"/>
      <c r="AT50" s="141"/>
      <c r="AU50" s="89"/>
      <c r="AV50" s="90"/>
      <c r="AW50" s="90"/>
      <c r="AX50" s="91"/>
      <c r="AY50" s="139" t="s">
        <v>750</v>
      </c>
      <c r="AZ50" s="140"/>
      <c r="BA50" s="140"/>
      <c r="BB50" s="141"/>
      <c r="BC50" s="89"/>
      <c r="BD50" s="90"/>
      <c r="BE50" s="90"/>
      <c r="BF50" s="91"/>
      <c r="BG50" s="48" t="str">
        <f t="shared" si="0"/>
        <v>n.é.</v>
      </c>
      <c r="BH50" s="49"/>
    </row>
    <row r="51" spans="1:60" ht="20.100000000000001" customHeight="1" x14ac:dyDescent="0.2">
      <c r="A51" s="117" t="s">
        <v>200</v>
      </c>
      <c r="B51" s="111"/>
      <c r="C51" s="59" t="s">
        <v>316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152" t="s">
        <v>536</v>
      </c>
      <c r="AD51" s="153"/>
      <c r="AE51" s="89"/>
      <c r="AF51" s="90"/>
      <c r="AG51" s="90"/>
      <c r="AH51" s="91"/>
      <c r="AI51" s="89"/>
      <c r="AJ51" s="90"/>
      <c r="AK51" s="90"/>
      <c r="AL51" s="91"/>
      <c r="AM51" s="89"/>
      <c r="AN51" s="90"/>
      <c r="AO51" s="90"/>
      <c r="AP51" s="91"/>
      <c r="AQ51" s="139" t="s">
        <v>750</v>
      </c>
      <c r="AR51" s="140"/>
      <c r="AS51" s="140"/>
      <c r="AT51" s="141"/>
      <c r="AU51" s="89"/>
      <c r="AV51" s="90"/>
      <c r="AW51" s="90"/>
      <c r="AX51" s="91"/>
      <c r="AY51" s="139" t="s">
        <v>750</v>
      </c>
      <c r="AZ51" s="140"/>
      <c r="BA51" s="140"/>
      <c r="BB51" s="141"/>
      <c r="BC51" s="89"/>
      <c r="BD51" s="90"/>
      <c r="BE51" s="90"/>
      <c r="BF51" s="91"/>
      <c r="BG51" s="48" t="str">
        <f t="shared" si="0"/>
        <v>n.é.</v>
      </c>
      <c r="BH51" s="49"/>
    </row>
    <row r="52" spans="1:60" s="3" customFormat="1" ht="20.100000000000001" customHeight="1" x14ac:dyDescent="0.2">
      <c r="A52" s="116" t="s">
        <v>201</v>
      </c>
      <c r="B52" s="112"/>
      <c r="C52" s="78" t="s">
        <v>537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150" t="s">
        <v>318</v>
      </c>
      <c r="AD52" s="151"/>
      <c r="AE52" s="86">
        <f>SUM(AE41:AH51)</f>
        <v>0</v>
      </c>
      <c r="AF52" s="87"/>
      <c r="AG52" s="87"/>
      <c r="AH52" s="88"/>
      <c r="AI52" s="86">
        <f t="shared" ref="AI52" si="25">AI41+AI42+AI43+AI44+AI45+AI46+AI47+AI48+AI49+AI51</f>
        <v>0</v>
      </c>
      <c r="AJ52" s="87"/>
      <c r="AK52" s="87"/>
      <c r="AL52" s="88"/>
      <c r="AM52" s="86">
        <f t="shared" ref="AM52" si="26">AM41+AM42+AM43+AM44+AM45+AM46+AM47+AM48+AM49+AM51</f>
        <v>0</v>
      </c>
      <c r="AN52" s="87"/>
      <c r="AO52" s="87"/>
      <c r="AP52" s="88"/>
      <c r="AQ52" s="142" t="s">
        <v>750</v>
      </c>
      <c r="AR52" s="143"/>
      <c r="AS52" s="143"/>
      <c r="AT52" s="144"/>
      <c r="AU52" s="86">
        <f t="shared" ref="AU52" si="27">AU41+AU42+AU43+AU44+AU45+AU46+AU47+AU48+AU49+AU51</f>
        <v>0</v>
      </c>
      <c r="AV52" s="87"/>
      <c r="AW52" s="87"/>
      <c r="AX52" s="88"/>
      <c r="AY52" s="142" t="s">
        <v>750</v>
      </c>
      <c r="AZ52" s="143"/>
      <c r="BA52" s="143"/>
      <c r="BB52" s="144"/>
      <c r="BC52" s="86">
        <f t="shared" ref="BC52" si="28">BC41+BC42+BC43+BC44+BC45+BC46+BC47+BC48+BC49+BC51</f>
        <v>0</v>
      </c>
      <c r="BD52" s="87"/>
      <c r="BE52" s="87"/>
      <c r="BF52" s="88"/>
      <c r="BG52" s="65" t="str">
        <f t="shared" si="0"/>
        <v>n.é.</v>
      </c>
      <c r="BH52" s="66"/>
    </row>
    <row r="53" spans="1:60" ht="20.100000000000001" customHeight="1" x14ac:dyDescent="0.2">
      <c r="A53" s="117" t="s">
        <v>202</v>
      </c>
      <c r="B53" s="111"/>
      <c r="C53" s="59" t="s">
        <v>319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152" t="s">
        <v>320</v>
      </c>
      <c r="AD53" s="153"/>
      <c r="AE53" s="89"/>
      <c r="AF53" s="90"/>
      <c r="AG53" s="90"/>
      <c r="AH53" s="91"/>
      <c r="AI53" s="89"/>
      <c r="AJ53" s="90"/>
      <c r="AK53" s="90"/>
      <c r="AL53" s="91"/>
      <c r="AM53" s="89"/>
      <c r="AN53" s="90"/>
      <c r="AO53" s="90"/>
      <c r="AP53" s="91"/>
      <c r="AQ53" s="139" t="s">
        <v>750</v>
      </c>
      <c r="AR53" s="140"/>
      <c r="AS53" s="140"/>
      <c r="AT53" s="141"/>
      <c r="AU53" s="89"/>
      <c r="AV53" s="90"/>
      <c r="AW53" s="90"/>
      <c r="AX53" s="91"/>
      <c r="AY53" s="139" t="s">
        <v>750</v>
      </c>
      <c r="AZ53" s="140"/>
      <c r="BA53" s="140"/>
      <c r="BB53" s="141"/>
      <c r="BC53" s="89"/>
      <c r="BD53" s="90"/>
      <c r="BE53" s="90"/>
      <c r="BF53" s="91"/>
      <c r="BG53" s="48" t="str">
        <f t="shared" si="0"/>
        <v>n.é.</v>
      </c>
      <c r="BH53" s="49"/>
    </row>
    <row r="54" spans="1:60" ht="20.100000000000001" customHeight="1" x14ac:dyDescent="0.2">
      <c r="A54" s="117" t="s">
        <v>203</v>
      </c>
      <c r="B54" s="111"/>
      <c r="C54" s="59" t="s">
        <v>321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152" t="s">
        <v>322</v>
      </c>
      <c r="AD54" s="153"/>
      <c r="AE54" s="89"/>
      <c r="AF54" s="90"/>
      <c r="AG54" s="90"/>
      <c r="AH54" s="91"/>
      <c r="AI54" s="89"/>
      <c r="AJ54" s="90"/>
      <c r="AK54" s="90"/>
      <c r="AL54" s="91"/>
      <c r="AM54" s="89"/>
      <c r="AN54" s="90"/>
      <c r="AO54" s="90"/>
      <c r="AP54" s="91"/>
      <c r="AQ54" s="139" t="s">
        <v>750</v>
      </c>
      <c r="AR54" s="140"/>
      <c r="AS54" s="140"/>
      <c r="AT54" s="141"/>
      <c r="AU54" s="89"/>
      <c r="AV54" s="90"/>
      <c r="AW54" s="90"/>
      <c r="AX54" s="91"/>
      <c r="AY54" s="139" t="s">
        <v>750</v>
      </c>
      <c r="AZ54" s="140"/>
      <c r="BA54" s="140"/>
      <c r="BB54" s="141"/>
      <c r="BC54" s="89"/>
      <c r="BD54" s="90"/>
      <c r="BE54" s="90"/>
      <c r="BF54" s="91"/>
      <c r="BG54" s="48" t="str">
        <f t="shared" si="0"/>
        <v>n.é.</v>
      </c>
      <c r="BH54" s="49"/>
    </row>
    <row r="55" spans="1:60" ht="20.100000000000001" customHeight="1" x14ac:dyDescent="0.2">
      <c r="A55" s="117" t="s">
        <v>204</v>
      </c>
      <c r="B55" s="111"/>
      <c r="C55" s="59" t="s">
        <v>323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152" t="s">
        <v>324</v>
      </c>
      <c r="AD55" s="153"/>
      <c r="AE55" s="89"/>
      <c r="AF55" s="90"/>
      <c r="AG55" s="90"/>
      <c r="AH55" s="91"/>
      <c r="AI55" s="89"/>
      <c r="AJ55" s="90"/>
      <c r="AK55" s="90"/>
      <c r="AL55" s="91"/>
      <c r="AM55" s="89"/>
      <c r="AN55" s="90"/>
      <c r="AO55" s="90"/>
      <c r="AP55" s="91"/>
      <c r="AQ55" s="139" t="s">
        <v>750</v>
      </c>
      <c r="AR55" s="140"/>
      <c r="AS55" s="140"/>
      <c r="AT55" s="141"/>
      <c r="AU55" s="89"/>
      <c r="AV55" s="90"/>
      <c r="AW55" s="90"/>
      <c r="AX55" s="91"/>
      <c r="AY55" s="139" t="s">
        <v>750</v>
      </c>
      <c r="AZ55" s="140"/>
      <c r="BA55" s="140"/>
      <c r="BB55" s="141"/>
      <c r="BC55" s="89"/>
      <c r="BD55" s="90"/>
      <c r="BE55" s="90"/>
      <c r="BF55" s="91"/>
      <c r="BG55" s="48" t="str">
        <f t="shared" si="0"/>
        <v>n.é.</v>
      </c>
      <c r="BH55" s="49"/>
    </row>
    <row r="56" spans="1:60" ht="20.100000000000001" customHeight="1" x14ac:dyDescent="0.2">
      <c r="A56" s="117" t="s">
        <v>205</v>
      </c>
      <c r="B56" s="111"/>
      <c r="C56" s="59" t="s">
        <v>325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152" t="s">
        <v>326</v>
      </c>
      <c r="AD56" s="153"/>
      <c r="AE56" s="89"/>
      <c r="AF56" s="90"/>
      <c r="AG56" s="90"/>
      <c r="AH56" s="91"/>
      <c r="AI56" s="89"/>
      <c r="AJ56" s="90"/>
      <c r="AK56" s="90"/>
      <c r="AL56" s="91"/>
      <c r="AM56" s="89"/>
      <c r="AN56" s="90"/>
      <c r="AO56" s="90"/>
      <c r="AP56" s="91"/>
      <c r="AQ56" s="139" t="s">
        <v>750</v>
      </c>
      <c r="AR56" s="140"/>
      <c r="AS56" s="140"/>
      <c r="AT56" s="141"/>
      <c r="AU56" s="89"/>
      <c r="AV56" s="90"/>
      <c r="AW56" s="90"/>
      <c r="AX56" s="91"/>
      <c r="AY56" s="139" t="s">
        <v>750</v>
      </c>
      <c r="AZ56" s="140"/>
      <c r="BA56" s="140"/>
      <c r="BB56" s="141"/>
      <c r="BC56" s="89"/>
      <c r="BD56" s="90"/>
      <c r="BE56" s="90"/>
      <c r="BF56" s="91"/>
      <c r="BG56" s="48" t="str">
        <f t="shared" si="0"/>
        <v>n.é.</v>
      </c>
      <c r="BH56" s="49"/>
    </row>
    <row r="57" spans="1:60" ht="20.100000000000001" customHeight="1" x14ac:dyDescent="0.2">
      <c r="A57" s="117" t="s">
        <v>206</v>
      </c>
      <c r="B57" s="111"/>
      <c r="C57" s="59" t="s">
        <v>327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152" t="s">
        <v>328</v>
      </c>
      <c r="AD57" s="153"/>
      <c r="AE57" s="89"/>
      <c r="AF57" s="90"/>
      <c r="AG57" s="90"/>
      <c r="AH57" s="91"/>
      <c r="AI57" s="89"/>
      <c r="AJ57" s="90"/>
      <c r="AK57" s="90"/>
      <c r="AL57" s="91"/>
      <c r="AM57" s="89"/>
      <c r="AN57" s="90"/>
      <c r="AO57" s="90"/>
      <c r="AP57" s="91"/>
      <c r="AQ57" s="139" t="s">
        <v>750</v>
      </c>
      <c r="AR57" s="140"/>
      <c r="AS57" s="140"/>
      <c r="AT57" s="141"/>
      <c r="AU57" s="89"/>
      <c r="AV57" s="90"/>
      <c r="AW57" s="90"/>
      <c r="AX57" s="91"/>
      <c r="AY57" s="139" t="s">
        <v>750</v>
      </c>
      <c r="AZ57" s="140"/>
      <c r="BA57" s="140"/>
      <c r="BB57" s="141"/>
      <c r="BC57" s="89"/>
      <c r="BD57" s="90"/>
      <c r="BE57" s="90"/>
      <c r="BF57" s="91"/>
      <c r="BG57" s="48" t="str">
        <f t="shared" si="0"/>
        <v>n.é.</v>
      </c>
      <c r="BH57" s="49"/>
    </row>
    <row r="58" spans="1:60" s="3" customFormat="1" ht="20.100000000000001" customHeight="1" x14ac:dyDescent="0.2">
      <c r="A58" s="116" t="s">
        <v>207</v>
      </c>
      <c r="B58" s="112"/>
      <c r="C58" s="78" t="s">
        <v>538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150" t="s">
        <v>329</v>
      </c>
      <c r="AD58" s="151"/>
      <c r="AE58" s="86">
        <f>SUM(AE53:AH57)</f>
        <v>0</v>
      </c>
      <c r="AF58" s="87"/>
      <c r="AG58" s="87"/>
      <c r="AH58" s="88"/>
      <c r="AI58" s="86">
        <f t="shared" ref="AI58" si="29">SUM(AI53:AL57)</f>
        <v>0</v>
      </c>
      <c r="AJ58" s="87"/>
      <c r="AK58" s="87"/>
      <c r="AL58" s="88"/>
      <c r="AM58" s="86">
        <f t="shared" ref="AM58" si="30">SUM(AM53:AP57)</f>
        <v>0</v>
      </c>
      <c r="AN58" s="87"/>
      <c r="AO58" s="87"/>
      <c r="AP58" s="88"/>
      <c r="AQ58" s="142" t="s">
        <v>750</v>
      </c>
      <c r="AR58" s="143"/>
      <c r="AS58" s="143"/>
      <c r="AT58" s="144"/>
      <c r="AU58" s="86">
        <f t="shared" ref="AU58" si="31">SUM(AU53:AX57)</f>
        <v>0</v>
      </c>
      <c r="AV58" s="87"/>
      <c r="AW58" s="87"/>
      <c r="AX58" s="88"/>
      <c r="AY58" s="142" t="s">
        <v>750</v>
      </c>
      <c r="AZ58" s="143"/>
      <c r="BA58" s="143"/>
      <c r="BB58" s="144"/>
      <c r="BC58" s="86">
        <f t="shared" ref="BC58" si="32">SUM(BC53:BF57)</f>
        <v>0</v>
      </c>
      <c r="BD58" s="87"/>
      <c r="BE58" s="87"/>
      <c r="BF58" s="88"/>
      <c r="BG58" s="65" t="str">
        <f t="shared" si="0"/>
        <v>n.é.</v>
      </c>
      <c r="BH58" s="66"/>
    </row>
    <row r="59" spans="1:60" ht="20.100000000000001" customHeight="1" x14ac:dyDescent="0.2">
      <c r="A59" s="117" t="s">
        <v>208</v>
      </c>
      <c r="B59" s="111"/>
      <c r="C59" s="59" t="s">
        <v>430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152" t="s">
        <v>330</v>
      </c>
      <c r="AD59" s="153"/>
      <c r="AE59" s="89"/>
      <c r="AF59" s="90"/>
      <c r="AG59" s="90"/>
      <c r="AH59" s="91"/>
      <c r="AI59" s="89"/>
      <c r="AJ59" s="90"/>
      <c r="AK59" s="90"/>
      <c r="AL59" s="91"/>
      <c r="AM59" s="89"/>
      <c r="AN59" s="90"/>
      <c r="AO59" s="90"/>
      <c r="AP59" s="91"/>
      <c r="AQ59" s="139" t="s">
        <v>750</v>
      </c>
      <c r="AR59" s="140"/>
      <c r="AS59" s="140"/>
      <c r="AT59" s="141"/>
      <c r="AU59" s="89"/>
      <c r="AV59" s="90"/>
      <c r="AW59" s="90"/>
      <c r="AX59" s="91"/>
      <c r="AY59" s="139" t="s">
        <v>750</v>
      </c>
      <c r="AZ59" s="140"/>
      <c r="BA59" s="140"/>
      <c r="BB59" s="141"/>
      <c r="BC59" s="89"/>
      <c r="BD59" s="90"/>
      <c r="BE59" s="90"/>
      <c r="BF59" s="91"/>
      <c r="BG59" s="48" t="str">
        <f t="shared" si="0"/>
        <v>n.é.</v>
      </c>
      <c r="BH59" s="49"/>
    </row>
    <row r="60" spans="1:60" ht="20.100000000000001" customHeight="1" x14ac:dyDescent="0.2">
      <c r="A60" s="117" t="s">
        <v>209</v>
      </c>
      <c r="B60" s="111"/>
      <c r="C60" s="59" t="s">
        <v>539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152" t="s">
        <v>331</v>
      </c>
      <c r="AD60" s="153"/>
      <c r="AE60" s="89"/>
      <c r="AF60" s="90"/>
      <c r="AG60" s="90"/>
      <c r="AH60" s="91"/>
      <c r="AI60" s="89"/>
      <c r="AJ60" s="90"/>
      <c r="AK60" s="90"/>
      <c r="AL60" s="91"/>
      <c r="AM60" s="89"/>
      <c r="AN60" s="90"/>
      <c r="AO60" s="90"/>
      <c r="AP60" s="91"/>
      <c r="AQ60" s="139" t="s">
        <v>750</v>
      </c>
      <c r="AR60" s="140"/>
      <c r="AS60" s="140"/>
      <c r="AT60" s="141"/>
      <c r="AU60" s="89"/>
      <c r="AV60" s="90"/>
      <c r="AW60" s="90"/>
      <c r="AX60" s="91"/>
      <c r="AY60" s="139" t="s">
        <v>750</v>
      </c>
      <c r="AZ60" s="140"/>
      <c r="BA60" s="140"/>
      <c r="BB60" s="141"/>
      <c r="BC60" s="89"/>
      <c r="BD60" s="90"/>
      <c r="BE60" s="90"/>
      <c r="BF60" s="91"/>
      <c r="BG60" s="48" t="str">
        <f t="shared" si="0"/>
        <v>n.é.</v>
      </c>
      <c r="BH60" s="49"/>
    </row>
    <row r="61" spans="1:60" ht="20.100000000000001" customHeight="1" x14ac:dyDescent="0.2">
      <c r="A61" s="117" t="s">
        <v>210</v>
      </c>
      <c r="B61" s="111"/>
      <c r="C61" s="59" t="s">
        <v>540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152" t="s">
        <v>333</v>
      </c>
      <c r="AD61" s="153"/>
      <c r="AE61" s="89"/>
      <c r="AF61" s="90"/>
      <c r="AG61" s="90"/>
      <c r="AH61" s="91"/>
      <c r="AI61" s="89"/>
      <c r="AJ61" s="90"/>
      <c r="AK61" s="90"/>
      <c r="AL61" s="91"/>
      <c r="AM61" s="89"/>
      <c r="AN61" s="90"/>
      <c r="AO61" s="90"/>
      <c r="AP61" s="91"/>
      <c r="AQ61" s="139" t="s">
        <v>750</v>
      </c>
      <c r="AR61" s="140"/>
      <c r="AS61" s="140"/>
      <c r="AT61" s="141"/>
      <c r="AU61" s="89"/>
      <c r="AV61" s="90"/>
      <c r="AW61" s="90"/>
      <c r="AX61" s="91"/>
      <c r="AY61" s="139" t="s">
        <v>750</v>
      </c>
      <c r="AZ61" s="140"/>
      <c r="BA61" s="140"/>
      <c r="BB61" s="141"/>
      <c r="BC61" s="89"/>
      <c r="BD61" s="90"/>
      <c r="BE61" s="90"/>
      <c r="BF61" s="91"/>
      <c r="BG61" s="48" t="str">
        <f t="shared" si="0"/>
        <v>n.é.</v>
      </c>
      <c r="BH61" s="49"/>
    </row>
    <row r="62" spans="1:60" ht="20.100000000000001" customHeight="1" x14ac:dyDescent="0.2">
      <c r="A62" s="117" t="s">
        <v>211</v>
      </c>
      <c r="B62" s="111"/>
      <c r="C62" s="59" t="s">
        <v>431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152" t="s">
        <v>541</v>
      </c>
      <c r="AD62" s="153"/>
      <c r="AE62" s="89"/>
      <c r="AF62" s="90"/>
      <c r="AG62" s="90"/>
      <c r="AH62" s="91"/>
      <c r="AI62" s="89"/>
      <c r="AJ62" s="90"/>
      <c r="AK62" s="90"/>
      <c r="AL62" s="91"/>
      <c r="AM62" s="89"/>
      <c r="AN62" s="90"/>
      <c r="AO62" s="90"/>
      <c r="AP62" s="91"/>
      <c r="AQ62" s="139" t="s">
        <v>750</v>
      </c>
      <c r="AR62" s="140"/>
      <c r="AS62" s="140"/>
      <c r="AT62" s="141"/>
      <c r="AU62" s="89"/>
      <c r="AV62" s="90"/>
      <c r="AW62" s="90"/>
      <c r="AX62" s="91"/>
      <c r="AY62" s="139" t="s">
        <v>750</v>
      </c>
      <c r="AZ62" s="140"/>
      <c r="BA62" s="140"/>
      <c r="BB62" s="141"/>
      <c r="BC62" s="89"/>
      <c r="BD62" s="90"/>
      <c r="BE62" s="90"/>
      <c r="BF62" s="91"/>
      <c r="BG62" s="48" t="str">
        <f t="shared" si="0"/>
        <v>n.é.</v>
      </c>
      <c r="BH62" s="49"/>
    </row>
    <row r="63" spans="1:60" ht="20.100000000000001" customHeight="1" x14ac:dyDescent="0.2">
      <c r="A63" s="117" t="s">
        <v>212</v>
      </c>
      <c r="B63" s="111"/>
      <c r="C63" s="59" t="s">
        <v>332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152" t="s">
        <v>542</v>
      </c>
      <c r="AD63" s="153"/>
      <c r="AE63" s="89"/>
      <c r="AF63" s="90"/>
      <c r="AG63" s="90"/>
      <c r="AH63" s="91"/>
      <c r="AI63" s="89"/>
      <c r="AJ63" s="90"/>
      <c r="AK63" s="90"/>
      <c r="AL63" s="91"/>
      <c r="AM63" s="89"/>
      <c r="AN63" s="90"/>
      <c r="AO63" s="90"/>
      <c r="AP63" s="91"/>
      <c r="AQ63" s="139" t="s">
        <v>750</v>
      </c>
      <c r="AR63" s="140"/>
      <c r="AS63" s="140"/>
      <c r="AT63" s="141"/>
      <c r="AU63" s="89"/>
      <c r="AV63" s="90"/>
      <c r="AW63" s="90"/>
      <c r="AX63" s="91"/>
      <c r="AY63" s="139" t="s">
        <v>750</v>
      </c>
      <c r="AZ63" s="140"/>
      <c r="BA63" s="140"/>
      <c r="BB63" s="141"/>
      <c r="BC63" s="89"/>
      <c r="BD63" s="90"/>
      <c r="BE63" s="90"/>
      <c r="BF63" s="91"/>
      <c r="BG63" s="48" t="str">
        <f t="shared" si="0"/>
        <v>n.é.</v>
      </c>
      <c r="BH63" s="49"/>
    </row>
    <row r="64" spans="1:60" s="3" customFormat="1" ht="20.100000000000001" customHeight="1" x14ac:dyDescent="0.2">
      <c r="A64" s="116" t="s">
        <v>213</v>
      </c>
      <c r="B64" s="112"/>
      <c r="C64" s="78" t="s">
        <v>543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50" t="s">
        <v>334</v>
      </c>
      <c r="AD64" s="151"/>
      <c r="AE64" s="86">
        <f>SUM(AE59:AH63)</f>
        <v>0</v>
      </c>
      <c r="AF64" s="87"/>
      <c r="AG64" s="87"/>
      <c r="AH64" s="88"/>
      <c r="AI64" s="86">
        <f t="shared" ref="AI64" si="33">SUM(AI59:AL63)</f>
        <v>0</v>
      </c>
      <c r="AJ64" s="87"/>
      <c r="AK64" s="87"/>
      <c r="AL64" s="88"/>
      <c r="AM64" s="86">
        <f t="shared" ref="AM64" si="34">SUM(AM59:AP63)</f>
        <v>0</v>
      </c>
      <c r="AN64" s="87"/>
      <c r="AO64" s="87"/>
      <c r="AP64" s="88"/>
      <c r="AQ64" s="142" t="s">
        <v>750</v>
      </c>
      <c r="AR64" s="143"/>
      <c r="AS64" s="143"/>
      <c r="AT64" s="144"/>
      <c r="AU64" s="86">
        <f t="shared" ref="AU64" si="35">SUM(AU59:AX63)</f>
        <v>0</v>
      </c>
      <c r="AV64" s="87"/>
      <c r="AW64" s="87"/>
      <c r="AX64" s="88"/>
      <c r="AY64" s="142" t="s">
        <v>750</v>
      </c>
      <c r="AZ64" s="143"/>
      <c r="BA64" s="143"/>
      <c r="BB64" s="144"/>
      <c r="BC64" s="86">
        <f t="shared" ref="BC64" si="36">SUM(BC59:BF63)</f>
        <v>0</v>
      </c>
      <c r="BD64" s="87"/>
      <c r="BE64" s="87"/>
      <c r="BF64" s="88"/>
      <c r="BG64" s="65" t="str">
        <f t="shared" si="0"/>
        <v>n.é.</v>
      </c>
      <c r="BH64" s="66"/>
    </row>
    <row r="65" spans="1:60" ht="20.100000000000001" customHeight="1" x14ac:dyDescent="0.2">
      <c r="A65" s="117" t="s">
        <v>214</v>
      </c>
      <c r="B65" s="111"/>
      <c r="C65" s="59" t="s">
        <v>432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/>
      <c r="AC65" s="152" t="s">
        <v>335</v>
      </c>
      <c r="AD65" s="153"/>
      <c r="AE65" s="89"/>
      <c r="AF65" s="90"/>
      <c r="AG65" s="90"/>
      <c r="AH65" s="91"/>
      <c r="AI65" s="89"/>
      <c r="AJ65" s="90"/>
      <c r="AK65" s="90"/>
      <c r="AL65" s="91"/>
      <c r="AM65" s="89"/>
      <c r="AN65" s="90"/>
      <c r="AO65" s="90"/>
      <c r="AP65" s="91"/>
      <c r="AQ65" s="139" t="s">
        <v>750</v>
      </c>
      <c r="AR65" s="140"/>
      <c r="AS65" s="140"/>
      <c r="AT65" s="141"/>
      <c r="AU65" s="89"/>
      <c r="AV65" s="90"/>
      <c r="AW65" s="90"/>
      <c r="AX65" s="91"/>
      <c r="AY65" s="139" t="s">
        <v>750</v>
      </c>
      <c r="AZ65" s="140"/>
      <c r="BA65" s="140"/>
      <c r="BB65" s="141"/>
      <c r="BC65" s="89"/>
      <c r="BD65" s="90"/>
      <c r="BE65" s="90"/>
      <c r="BF65" s="91"/>
      <c r="BG65" s="48" t="str">
        <f t="shared" si="0"/>
        <v>n.é.</v>
      </c>
      <c r="BH65" s="49"/>
    </row>
    <row r="66" spans="1:60" ht="20.100000000000001" customHeight="1" x14ac:dyDescent="0.2">
      <c r="A66" s="117" t="s">
        <v>215</v>
      </c>
      <c r="B66" s="111"/>
      <c r="C66" s="59" t="s">
        <v>544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152" t="s">
        <v>336</v>
      </c>
      <c r="AD66" s="153"/>
      <c r="AE66" s="89"/>
      <c r="AF66" s="90"/>
      <c r="AG66" s="90"/>
      <c r="AH66" s="91"/>
      <c r="AI66" s="89"/>
      <c r="AJ66" s="90"/>
      <c r="AK66" s="90"/>
      <c r="AL66" s="91"/>
      <c r="AM66" s="89"/>
      <c r="AN66" s="90"/>
      <c r="AO66" s="90"/>
      <c r="AP66" s="91"/>
      <c r="AQ66" s="139" t="s">
        <v>750</v>
      </c>
      <c r="AR66" s="140"/>
      <c r="AS66" s="140"/>
      <c r="AT66" s="141"/>
      <c r="AU66" s="89"/>
      <c r="AV66" s="90"/>
      <c r="AW66" s="90"/>
      <c r="AX66" s="91"/>
      <c r="AY66" s="139" t="s">
        <v>750</v>
      </c>
      <c r="AZ66" s="140"/>
      <c r="BA66" s="140"/>
      <c r="BB66" s="141"/>
      <c r="BC66" s="89"/>
      <c r="BD66" s="90"/>
      <c r="BE66" s="90"/>
      <c r="BF66" s="91"/>
      <c r="BG66" s="48" t="str">
        <f t="shared" si="0"/>
        <v>n.é.</v>
      </c>
      <c r="BH66" s="49"/>
    </row>
    <row r="67" spans="1:60" ht="20.100000000000001" customHeight="1" x14ac:dyDescent="0.2">
      <c r="A67" s="117" t="s">
        <v>216</v>
      </c>
      <c r="B67" s="111"/>
      <c r="C67" s="59" t="s">
        <v>545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/>
      <c r="AC67" s="152" t="s">
        <v>338</v>
      </c>
      <c r="AD67" s="153"/>
      <c r="AE67" s="89"/>
      <c r="AF67" s="90"/>
      <c r="AG67" s="90"/>
      <c r="AH67" s="91"/>
      <c r="AI67" s="89"/>
      <c r="AJ67" s="90"/>
      <c r="AK67" s="90"/>
      <c r="AL67" s="91"/>
      <c r="AM67" s="89"/>
      <c r="AN67" s="90"/>
      <c r="AO67" s="90"/>
      <c r="AP67" s="91"/>
      <c r="AQ67" s="139" t="s">
        <v>750</v>
      </c>
      <c r="AR67" s="140"/>
      <c r="AS67" s="140"/>
      <c r="AT67" s="141"/>
      <c r="AU67" s="89"/>
      <c r="AV67" s="90"/>
      <c r="AW67" s="90"/>
      <c r="AX67" s="91"/>
      <c r="AY67" s="139" t="s">
        <v>750</v>
      </c>
      <c r="AZ67" s="140"/>
      <c r="BA67" s="140"/>
      <c r="BB67" s="141"/>
      <c r="BC67" s="89"/>
      <c r="BD67" s="90"/>
      <c r="BE67" s="90"/>
      <c r="BF67" s="91"/>
      <c r="BG67" s="48" t="str">
        <f t="shared" si="0"/>
        <v>n.é.</v>
      </c>
      <c r="BH67" s="49"/>
    </row>
    <row r="68" spans="1:60" ht="20.100000000000001" customHeight="1" x14ac:dyDescent="0.2">
      <c r="A68" s="117" t="s">
        <v>217</v>
      </c>
      <c r="B68" s="111"/>
      <c r="C68" s="59" t="s">
        <v>433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152" t="s">
        <v>546</v>
      </c>
      <c r="AD68" s="153"/>
      <c r="AE68" s="89"/>
      <c r="AF68" s="90"/>
      <c r="AG68" s="90"/>
      <c r="AH68" s="91"/>
      <c r="AI68" s="89"/>
      <c r="AJ68" s="90"/>
      <c r="AK68" s="90"/>
      <c r="AL68" s="91"/>
      <c r="AM68" s="89"/>
      <c r="AN68" s="90"/>
      <c r="AO68" s="90"/>
      <c r="AP68" s="91"/>
      <c r="AQ68" s="139" t="s">
        <v>750</v>
      </c>
      <c r="AR68" s="140"/>
      <c r="AS68" s="140"/>
      <c r="AT68" s="141"/>
      <c r="AU68" s="89"/>
      <c r="AV68" s="90"/>
      <c r="AW68" s="90"/>
      <c r="AX68" s="91"/>
      <c r="AY68" s="139" t="s">
        <v>750</v>
      </c>
      <c r="AZ68" s="140"/>
      <c r="BA68" s="140"/>
      <c r="BB68" s="141"/>
      <c r="BC68" s="89"/>
      <c r="BD68" s="90"/>
      <c r="BE68" s="90"/>
      <c r="BF68" s="91"/>
      <c r="BG68" s="48" t="str">
        <f t="shared" si="0"/>
        <v>n.é.</v>
      </c>
      <c r="BH68" s="49"/>
    </row>
    <row r="69" spans="1:60" ht="20.100000000000001" customHeight="1" x14ac:dyDescent="0.2">
      <c r="A69" s="117" t="s">
        <v>218</v>
      </c>
      <c r="B69" s="111"/>
      <c r="C69" s="59" t="s">
        <v>337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152" t="s">
        <v>547</v>
      </c>
      <c r="AD69" s="153"/>
      <c r="AE69" s="89"/>
      <c r="AF69" s="90"/>
      <c r="AG69" s="90"/>
      <c r="AH69" s="91"/>
      <c r="AI69" s="89"/>
      <c r="AJ69" s="90"/>
      <c r="AK69" s="90"/>
      <c r="AL69" s="91"/>
      <c r="AM69" s="89"/>
      <c r="AN69" s="90"/>
      <c r="AO69" s="90"/>
      <c r="AP69" s="91"/>
      <c r="AQ69" s="139" t="s">
        <v>750</v>
      </c>
      <c r="AR69" s="140"/>
      <c r="AS69" s="140"/>
      <c r="AT69" s="141"/>
      <c r="AU69" s="89"/>
      <c r="AV69" s="90"/>
      <c r="AW69" s="90"/>
      <c r="AX69" s="91"/>
      <c r="AY69" s="139" t="s">
        <v>750</v>
      </c>
      <c r="AZ69" s="140"/>
      <c r="BA69" s="140"/>
      <c r="BB69" s="141"/>
      <c r="BC69" s="89"/>
      <c r="BD69" s="90"/>
      <c r="BE69" s="90"/>
      <c r="BF69" s="91"/>
      <c r="BG69" s="48" t="str">
        <f t="shared" si="0"/>
        <v>n.é.</v>
      </c>
      <c r="BH69" s="49"/>
    </row>
    <row r="70" spans="1:60" s="3" customFormat="1" ht="20.100000000000001" customHeight="1" x14ac:dyDescent="0.2">
      <c r="A70" s="116" t="s">
        <v>219</v>
      </c>
      <c r="B70" s="112"/>
      <c r="C70" s="78" t="s">
        <v>548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150" t="s">
        <v>339</v>
      </c>
      <c r="AD70" s="151"/>
      <c r="AE70" s="86">
        <f>SUM(AE65:AH69)</f>
        <v>0</v>
      </c>
      <c r="AF70" s="87"/>
      <c r="AG70" s="87"/>
      <c r="AH70" s="88"/>
      <c r="AI70" s="86">
        <f t="shared" ref="AI70" si="37">SUM(AI65:AL69)</f>
        <v>0</v>
      </c>
      <c r="AJ70" s="87"/>
      <c r="AK70" s="87"/>
      <c r="AL70" s="88"/>
      <c r="AM70" s="86">
        <f t="shared" ref="AM70" si="38">SUM(AM65:AP69)</f>
        <v>0</v>
      </c>
      <c r="AN70" s="87"/>
      <c r="AO70" s="87"/>
      <c r="AP70" s="88"/>
      <c r="AQ70" s="142" t="s">
        <v>750</v>
      </c>
      <c r="AR70" s="143"/>
      <c r="AS70" s="143"/>
      <c r="AT70" s="144"/>
      <c r="AU70" s="86">
        <f t="shared" ref="AU70" si="39">SUM(AU65:AX69)</f>
        <v>0</v>
      </c>
      <c r="AV70" s="87"/>
      <c r="AW70" s="87"/>
      <c r="AX70" s="88"/>
      <c r="AY70" s="142" t="s">
        <v>750</v>
      </c>
      <c r="AZ70" s="143"/>
      <c r="BA70" s="143"/>
      <c r="BB70" s="144"/>
      <c r="BC70" s="86">
        <f t="shared" ref="BC70" si="40">SUM(BC65:BF69)</f>
        <v>0</v>
      </c>
      <c r="BD70" s="87"/>
      <c r="BE70" s="87"/>
      <c r="BF70" s="88"/>
      <c r="BG70" s="65" t="str">
        <f t="shared" si="0"/>
        <v>n.é.</v>
      </c>
      <c r="BH70" s="66"/>
    </row>
    <row r="71" spans="1:60" s="3" customFormat="1" ht="20.100000000000001" customHeight="1" x14ac:dyDescent="0.2">
      <c r="A71" s="137" t="s">
        <v>220</v>
      </c>
      <c r="B71" s="138"/>
      <c r="C71" s="145" t="s">
        <v>549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7"/>
      <c r="AC71" s="148" t="s">
        <v>340</v>
      </c>
      <c r="AD71" s="149"/>
      <c r="AE71" s="81">
        <f>AE20+AE26+AE40+AE52+AE58+AE64+AE70</f>
        <v>1040000</v>
      </c>
      <c r="AF71" s="82"/>
      <c r="AG71" s="82"/>
      <c r="AH71" s="83"/>
      <c r="AI71" s="81">
        <f t="shared" ref="AI71" si="41">AI20+AI26+AI40+AI52+AI58+AI64+AI70</f>
        <v>0</v>
      </c>
      <c r="AJ71" s="82"/>
      <c r="AK71" s="82"/>
      <c r="AL71" s="83"/>
      <c r="AM71" s="81">
        <f t="shared" ref="AM71" si="42">AM20+AM26+AM40+AM52+AM58+AM64+AM70</f>
        <v>0</v>
      </c>
      <c r="AN71" s="82"/>
      <c r="AO71" s="82"/>
      <c r="AP71" s="83"/>
      <c r="AQ71" s="134" t="s">
        <v>750</v>
      </c>
      <c r="AR71" s="135"/>
      <c r="AS71" s="135"/>
      <c r="AT71" s="136"/>
      <c r="AU71" s="81">
        <f t="shared" ref="AU71" si="43">AU20+AU26+AU40+AU52+AU58+AU64+AU70</f>
        <v>0</v>
      </c>
      <c r="AV71" s="82"/>
      <c r="AW71" s="82"/>
      <c r="AX71" s="83"/>
      <c r="AY71" s="134" t="s">
        <v>750</v>
      </c>
      <c r="AZ71" s="135"/>
      <c r="BA71" s="135"/>
      <c r="BB71" s="136"/>
      <c r="BC71" s="81">
        <f t="shared" ref="BC71" si="44">BC20+BC26+BC40+BC52+BC58+BC64+BC70</f>
        <v>0</v>
      </c>
      <c r="BD71" s="82"/>
      <c r="BE71" s="82"/>
      <c r="BF71" s="83"/>
      <c r="BG71" s="45" t="str">
        <f t="shared" si="0"/>
        <v>n.é.</v>
      </c>
      <c r="BH71" s="46"/>
    </row>
    <row r="72" spans="1:60" ht="20.100000000000001" customHeight="1" x14ac:dyDescent="0.2">
      <c r="A72" s="117" t="s">
        <v>221</v>
      </c>
      <c r="B72" s="111"/>
      <c r="C72" s="75" t="s">
        <v>550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62" t="s">
        <v>341</v>
      </c>
      <c r="AD72" s="63"/>
      <c r="AE72" s="89"/>
      <c r="AF72" s="90"/>
      <c r="AG72" s="90"/>
      <c r="AH72" s="91"/>
      <c r="AI72" s="89"/>
      <c r="AJ72" s="90"/>
      <c r="AK72" s="90"/>
      <c r="AL72" s="91"/>
      <c r="AM72" s="89"/>
      <c r="AN72" s="90"/>
      <c r="AO72" s="90"/>
      <c r="AP72" s="91"/>
      <c r="AQ72" s="139" t="s">
        <v>750</v>
      </c>
      <c r="AR72" s="140"/>
      <c r="AS72" s="140"/>
      <c r="AT72" s="141"/>
      <c r="AU72" s="89"/>
      <c r="AV72" s="90"/>
      <c r="AW72" s="90"/>
      <c r="AX72" s="91"/>
      <c r="AY72" s="139" t="s">
        <v>750</v>
      </c>
      <c r="AZ72" s="140"/>
      <c r="BA72" s="140"/>
      <c r="BB72" s="141"/>
      <c r="BC72" s="89"/>
      <c r="BD72" s="90"/>
      <c r="BE72" s="90"/>
      <c r="BF72" s="91"/>
      <c r="BG72" s="48" t="str">
        <f t="shared" si="0"/>
        <v>n.é.</v>
      </c>
      <c r="BH72" s="49"/>
    </row>
    <row r="73" spans="1:60" ht="20.100000000000001" customHeight="1" x14ac:dyDescent="0.2">
      <c r="A73" s="117" t="s">
        <v>222</v>
      </c>
      <c r="B73" s="111"/>
      <c r="C73" s="59" t="s">
        <v>342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62" t="s">
        <v>343</v>
      </c>
      <c r="AD73" s="63"/>
      <c r="AE73" s="89"/>
      <c r="AF73" s="90"/>
      <c r="AG73" s="90"/>
      <c r="AH73" s="91"/>
      <c r="AI73" s="89"/>
      <c r="AJ73" s="90"/>
      <c r="AK73" s="90"/>
      <c r="AL73" s="91"/>
      <c r="AM73" s="89"/>
      <c r="AN73" s="90"/>
      <c r="AO73" s="90"/>
      <c r="AP73" s="91"/>
      <c r="AQ73" s="139" t="s">
        <v>750</v>
      </c>
      <c r="AR73" s="140"/>
      <c r="AS73" s="140"/>
      <c r="AT73" s="141"/>
      <c r="AU73" s="89"/>
      <c r="AV73" s="90"/>
      <c r="AW73" s="90"/>
      <c r="AX73" s="91"/>
      <c r="AY73" s="139" t="s">
        <v>750</v>
      </c>
      <c r="AZ73" s="140"/>
      <c r="BA73" s="140"/>
      <c r="BB73" s="141"/>
      <c r="BC73" s="89"/>
      <c r="BD73" s="90"/>
      <c r="BE73" s="90"/>
      <c r="BF73" s="91"/>
      <c r="BG73" s="48" t="str">
        <f t="shared" ref="BG73:BG141" si="45">IF(AI73&gt;0,BC73/AI73,"n.é.")</f>
        <v>n.é.</v>
      </c>
      <c r="BH73" s="49"/>
    </row>
    <row r="74" spans="1:60" ht="20.100000000000001" customHeight="1" x14ac:dyDescent="0.2">
      <c r="A74" s="117" t="s">
        <v>223</v>
      </c>
      <c r="B74" s="111"/>
      <c r="C74" s="75" t="s">
        <v>551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62" t="s">
        <v>344</v>
      </c>
      <c r="AD74" s="63"/>
      <c r="AE74" s="89"/>
      <c r="AF74" s="90"/>
      <c r="AG74" s="90"/>
      <c r="AH74" s="91"/>
      <c r="AI74" s="89"/>
      <c r="AJ74" s="90"/>
      <c r="AK74" s="90"/>
      <c r="AL74" s="91"/>
      <c r="AM74" s="89"/>
      <c r="AN74" s="90"/>
      <c r="AO74" s="90"/>
      <c r="AP74" s="91"/>
      <c r="AQ74" s="139" t="s">
        <v>750</v>
      </c>
      <c r="AR74" s="140"/>
      <c r="AS74" s="140"/>
      <c r="AT74" s="141"/>
      <c r="AU74" s="89"/>
      <c r="AV74" s="90"/>
      <c r="AW74" s="90"/>
      <c r="AX74" s="91"/>
      <c r="AY74" s="139" t="s">
        <v>750</v>
      </c>
      <c r="AZ74" s="140"/>
      <c r="BA74" s="140"/>
      <c r="BB74" s="141"/>
      <c r="BC74" s="89"/>
      <c r="BD74" s="90"/>
      <c r="BE74" s="90"/>
      <c r="BF74" s="91"/>
      <c r="BG74" s="48" t="str">
        <f t="shared" si="45"/>
        <v>n.é.</v>
      </c>
      <c r="BH74" s="49"/>
    </row>
    <row r="75" spans="1:60" s="3" customFormat="1" ht="20.100000000000001" customHeight="1" x14ac:dyDescent="0.2">
      <c r="A75" s="116" t="s">
        <v>224</v>
      </c>
      <c r="B75" s="112"/>
      <c r="C75" s="78" t="s">
        <v>552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72" t="s">
        <v>345</v>
      </c>
      <c r="AD75" s="73"/>
      <c r="AE75" s="86">
        <f>SUM(AE72:AH74)</f>
        <v>0</v>
      </c>
      <c r="AF75" s="87"/>
      <c r="AG75" s="87"/>
      <c r="AH75" s="88"/>
      <c r="AI75" s="86">
        <f t="shared" ref="AI75" si="46">SUM(AI72:AL74)</f>
        <v>0</v>
      </c>
      <c r="AJ75" s="87"/>
      <c r="AK75" s="87"/>
      <c r="AL75" s="88"/>
      <c r="AM75" s="86">
        <f t="shared" ref="AM75" si="47">SUM(AM72:AP74)</f>
        <v>0</v>
      </c>
      <c r="AN75" s="87"/>
      <c r="AO75" s="87"/>
      <c r="AP75" s="88"/>
      <c r="AQ75" s="142" t="s">
        <v>750</v>
      </c>
      <c r="AR75" s="143"/>
      <c r="AS75" s="143"/>
      <c r="AT75" s="144"/>
      <c r="AU75" s="86">
        <f t="shared" ref="AU75" si="48">SUM(AU72:AX74)</f>
        <v>0</v>
      </c>
      <c r="AV75" s="87"/>
      <c r="AW75" s="87"/>
      <c r="AX75" s="88"/>
      <c r="AY75" s="142" t="s">
        <v>750</v>
      </c>
      <c r="AZ75" s="143"/>
      <c r="BA75" s="143"/>
      <c r="BB75" s="144"/>
      <c r="BC75" s="86">
        <f t="shared" ref="BC75" si="49">SUM(BC72:BF74)</f>
        <v>0</v>
      </c>
      <c r="BD75" s="87"/>
      <c r="BE75" s="87"/>
      <c r="BF75" s="88"/>
      <c r="BG75" s="65" t="str">
        <f t="shared" si="45"/>
        <v>n.é.</v>
      </c>
      <c r="BH75" s="66"/>
    </row>
    <row r="76" spans="1:60" ht="20.100000000000001" customHeight="1" x14ac:dyDescent="0.2">
      <c r="A76" s="117" t="s">
        <v>225</v>
      </c>
      <c r="B76" s="111"/>
      <c r="C76" s="59" t="s">
        <v>346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62" t="s">
        <v>347</v>
      </c>
      <c r="AD76" s="63"/>
      <c r="AE76" s="89"/>
      <c r="AF76" s="90"/>
      <c r="AG76" s="90"/>
      <c r="AH76" s="91"/>
      <c r="AI76" s="89"/>
      <c r="AJ76" s="90"/>
      <c r="AK76" s="90"/>
      <c r="AL76" s="91"/>
      <c r="AM76" s="89"/>
      <c r="AN76" s="90"/>
      <c r="AO76" s="90"/>
      <c r="AP76" s="91"/>
      <c r="AQ76" s="139" t="s">
        <v>750</v>
      </c>
      <c r="AR76" s="140"/>
      <c r="AS76" s="140"/>
      <c r="AT76" s="141"/>
      <c r="AU76" s="89"/>
      <c r="AV76" s="90"/>
      <c r="AW76" s="90"/>
      <c r="AX76" s="91"/>
      <c r="AY76" s="139" t="s">
        <v>750</v>
      </c>
      <c r="AZ76" s="140"/>
      <c r="BA76" s="140"/>
      <c r="BB76" s="141"/>
      <c r="BC76" s="89"/>
      <c r="BD76" s="90"/>
      <c r="BE76" s="90"/>
      <c r="BF76" s="91"/>
      <c r="BG76" s="48" t="str">
        <f t="shared" si="45"/>
        <v>n.é.</v>
      </c>
      <c r="BH76" s="49"/>
    </row>
    <row r="77" spans="1:60" ht="20.100000000000001" customHeight="1" x14ac:dyDescent="0.2">
      <c r="A77" s="117" t="s">
        <v>226</v>
      </c>
      <c r="B77" s="111"/>
      <c r="C77" s="75" t="s">
        <v>553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62" t="s">
        <v>348</v>
      </c>
      <c r="AD77" s="63"/>
      <c r="AE77" s="89"/>
      <c r="AF77" s="90"/>
      <c r="AG77" s="90"/>
      <c r="AH77" s="91"/>
      <c r="AI77" s="89"/>
      <c r="AJ77" s="90"/>
      <c r="AK77" s="90"/>
      <c r="AL77" s="91"/>
      <c r="AM77" s="89"/>
      <c r="AN77" s="90"/>
      <c r="AO77" s="90"/>
      <c r="AP77" s="91"/>
      <c r="AQ77" s="139" t="s">
        <v>750</v>
      </c>
      <c r="AR77" s="140"/>
      <c r="AS77" s="140"/>
      <c r="AT77" s="141"/>
      <c r="AU77" s="89"/>
      <c r="AV77" s="90"/>
      <c r="AW77" s="90"/>
      <c r="AX77" s="91"/>
      <c r="AY77" s="139" t="s">
        <v>750</v>
      </c>
      <c r="AZ77" s="140"/>
      <c r="BA77" s="140"/>
      <c r="BB77" s="141"/>
      <c r="BC77" s="89"/>
      <c r="BD77" s="90"/>
      <c r="BE77" s="90"/>
      <c r="BF77" s="91"/>
      <c r="BG77" s="48" t="str">
        <f t="shared" si="45"/>
        <v>n.é.</v>
      </c>
      <c r="BH77" s="49"/>
    </row>
    <row r="78" spans="1:60" ht="20.100000000000001" customHeight="1" x14ac:dyDescent="0.2">
      <c r="A78" s="117" t="s">
        <v>227</v>
      </c>
      <c r="B78" s="111"/>
      <c r="C78" s="59" t="s">
        <v>349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62" t="s">
        <v>350</v>
      </c>
      <c r="AD78" s="63"/>
      <c r="AE78" s="89"/>
      <c r="AF78" s="90"/>
      <c r="AG78" s="90"/>
      <c r="AH78" s="91"/>
      <c r="AI78" s="89"/>
      <c r="AJ78" s="90"/>
      <c r="AK78" s="90"/>
      <c r="AL78" s="91"/>
      <c r="AM78" s="89"/>
      <c r="AN78" s="90"/>
      <c r="AO78" s="90"/>
      <c r="AP78" s="91"/>
      <c r="AQ78" s="139" t="s">
        <v>750</v>
      </c>
      <c r="AR78" s="140"/>
      <c r="AS78" s="140"/>
      <c r="AT78" s="141"/>
      <c r="AU78" s="89"/>
      <c r="AV78" s="90"/>
      <c r="AW78" s="90"/>
      <c r="AX78" s="91"/>
      <c r="AY78" s="139" t="s">
        <v>750</v>
      </c>
      <c r="AZ78" s="140"/>
      <c r="BA78" s="140"/>
      <c r="BB78" s="141"/>
      <c r="BC78" s="89"/>
      <c r="BD78" s="90"/>
      <c r="BE78" s="90"/>
      <c r="BF78" s="91"/>
      <c r="BG78" s="48" t="str">
        <f t="shared" si="45"/>
        <v>n.é.</v>
      </c>
      <c r="BH78" s="49"/>
    </row>
    <row r="79" spans="1:60" ht="20.100000000000001" customHeight="1" x14ac:dyDescent="0.2">
      <c r="A79" s="117" t="s">
        <v>228</v>
      </c>
      <c r="B79" s="111"/>
      <c r="C79" s="75" t="s">
        <v>554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62" t="s">
        <v>351</v>
      </c>
      <c r="AD79" s="63"/>
      <c r="AE79" s="89"/>
      <c r="AF79" s="90"/>
      <c r="AG79" s="90"/>
      <c r="AH79" s="91"/>
      <c r="AI79" s="89"/>
      <c r="AJ79" s="90"/>
      <c r="AK79" s="90"/>
      <c r="AL79" s="91"/>
      <c r="AM79" s="89"/>
      <c r="AN79" s="90"/>
      <c r="AO79" s="90"/>
      <c r="AP79" s="91"/>
      <c r="AQ79" s="139" t="s">
        <v>750</v>
      </c>
      <c r="AR79" s="140"/>
      <c r="AS79" s="140"/>
      <c r="AT79" s="141"/>
      <c r="AU79" s="89"/>
      <c r="AV79" s="90"/>
      <c r="AW79" s="90"/>
      <c r="AX79" s="91"/>
      <c r="AY79" s="139" t="s">
        <v>750</v>
      </c>
      <c r="AZ79" s="140"/>
      <c r="BA79" s="140"/>
      <c r="BB79" s="141"/>
      <c r="BC79" s="89"/>
      <c r="BD79" s="90"/>
      <c r="BE79" s="90"/>
      <c r="BF79" s="91"/>
      <c r="BG79" s="48" t="str">
        <f t="shared" si="45"/>
        <v>n.é.</v>
      </c>
      <c r="BH79" s="49"/>
    </row>
    <row r="80" spans="1:60" s="3" customFormat="1" ht="20.100000000000001" customHeight="1" x14ac:dyDescent="0.2">
      <c r="A80" s="116" t="s">
        <v>229</v>
      </c>
      <c r="B80" s="112"/>
      <c r="C80" s="69" t="s">
        <v>555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2" t="s">
        <v>352</v>
      </c>
      <c r="AD80" s="73"/>
      <c r="AE80" s="86">
        <f>SUM(AE76:AH79)</f>
        <v>0</v>
      </c>
      <c r="AF80" s="87"/>
      <c r="AG80" s="87"/>
      <c r="AH80" s="88"/>
      <c r="AI80" s="86">
        <f t="shared" ref="AI80" si="50">SUM(AI76:AL79)</f>
        <v>0</v>
      </c>
      <c r="AJ80" s="87"/>
      <c r="AK80" s="87"/>
      <c r="AL80" s="88"/>
      <c r="AM80" s="86">
        <f t="shared" ref="AM80" si="51">SUM(AM76:AP79)</f>
        <v>0</v>
      </c>
      <c r="AN80" s="87"/>
      <c r="AO80" s="87"/>
      <c r="AP80" s="88"/>
      <c r="AQ80" s="142" t="s">
        <v>750</v>
      </c>
      <c r="AR80" s="143"/>
      <c r="AS80" s="143"/>
      <c r="AT80" s="144"/>
      <c r="AU80" s="86">
        <f t="shared" ref="AU80" si="52">SUM(AU76:AX79)</f>
        <v>0</v>
      </c>
      <c r="AV80" s="87"/>
      <c r="AW80" s="87"/>
      <c r="AX80" s="88"/>
      <c r="AY80" s="142" t="s">
        <v>750</v>
      </c>
      <c r="AZ80" s="143"/>
      <c r="BA80" s="143"/>
      <c r="BB80" s="144"/>
      <c r="BC80" s="86">
        <f t="shared" ref="BC80" si="53">SUM(BC76:BF79)</f>
        <v>0</v>
      </c>
      <c r="BD80" s="87"/>
      <c r="BE80" s="87"/>
      <c r="BF80" s="88"/>
      <c r="BG80" s="65" t="str">
        <f t="shared" si="45"/>
        <v>n.é.</v>
      </c>
      <c r="BH80" s="66"/>
    </row>
    <row r="81" spans="1:60" ht="20.100000000000001" customHeight="1" x14ac:dyDescent="0.2">
      <c r="A81" s="117" t="s">
        <v>230</v>
      </c>
      <c r="B81" s="111"/>
      <c r="C81" s="59" t="s">
        <v>353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62" t="s">
        <v>354</v>
      </c>
      <c r="AD81" s="63"/>
      <c r="AE81" s="89">
        <v>1177731</v>
      </c>
      <c r="AF81" s="90"/>
      <c r="AG81" s="90"/>
      <c r="AH81" s="91"/>
      <c r="AI81" s="89"/>
      <c r="AJ81" s="90"/>
      <c r="AK81" s="90"/>
      <c r="AL81" s="91"/>
      <c r="AM81" s="89"/>
      <c r="AN81" s="90"/>
      <c r="AO81" s="90"/>
      <c r="AP81" s="91"/>
      <c r="AQ81" s="139" t="s">
        <v>750</v>
      </c>
      <c r="AR81" s="140"/>
      <c r="AS81" s="140"/>
      <c r="AT81" s="141"/>
      <c r="AU81" s="89"/>
      <c r="AV81" s="90"/>
      <c r="AW81" s="90"/>
      <c r="AX81" s="91"/>
      <c r="AY81" s="139" t="s">
        <v>750</v>
      </c>
      <c r="AZ81" s="140"/>
      <c r="BA81" s="140"/>
      <c r="BB81" s="141"/>
      <c r="BC81" s="89"/>
      <c r="BD81" s="90"/>
      <c r="BE81" s="90"/>
      <c r="BF81" s="91"/>
      <c r="BG81" s="48" t="str">
        <f t="shared" si="45"/>
        <v>n.é.</v>
      </c>
      <c r="BH81" s="49"/>
    </row>
    <row r="82" spans="1:60" ht="20.100000000000001" customHeight="1" x14ac:dyDescent="0.2">
      <c r="A82" s="117" t="s">
        <v>231</v>
      </c>
      <c r="B82" s="111"/>
      <c r="C82" s="59" t="s">
        <v>355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62" t="s">
        <v>356</v>
      </c>
      <c r="AD82" s="63"/>
      <c r="AE82" s="89"/>
      <c r="AF82" s="90"/>
      <c r="AG82" s="90"/>
      <c r="AH82" s="91"/>
      <c r="AI82" s="89"/>
      <c r="AJ82" s="90"/>
      <c r="AK82" s="90"/>
      <c r="AL82" s="91"/>
      <c r="AM82" s="89"/>
      <c r="AN82" s="90"/>
      <c r="AO82" s="90"/>
      <c r="AP82" s="91"/>
      <c r="AQ82" s="139" t="s">
        <v>750</v>
      </c>
      <c r="AR82" s="140"/>
      <c r="AS82" s="140"/>
      <c r="AT82" s="141"/>
      <c r="AU82" s="89"/>
      <c r="AV82" s="90"/>
      <c r="AW82" s="90"/>
      <c r="AX82" s="91"/>
      <c r="AY82" s="139" t="s">
        <v>750</v>
      </c>
      <c r="AZ82" s="140"/>
      <c r="BA82" s="140"/>
      <c r="BB82" s="141"/>
      <c r="BC82" s="89"/>
      <c r="BD82" s="90"/>
      <c r="BE82" s="90"/>
      <c r="BF82" s="91"/>
      <c r="BG82" s="48" t="str">
        <f t="shared" si="45"/>
        <v>n.é.</v>
      </c>
      <c r="BH82" s="49"/>
    </row>
    <row r="83" spans="1:60" s="3" customFormat="1" ht="20.100000000000001" customHeight="1" x14ac:dyDescent="0.2">
      <c r="A83" s="116" t="s">
        <v>232</v>
      </c>
      <c r="B83" s="112"/>
      <c r="C83" s="78" t="s">
        <v>556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72" t="s">
        <v>357</v>
      </c>
      <c r="AD83" s="73"/>
      <c r="AE83" s="86">
        <f>SUM(AE81:AH82)</f>
        <v>1177731</v>
      </c>
      <c r="AF83" s="87"/>
      <c r="AG83" s="87"/>
      <c r="AH83" s="88"/>
      <c r="AI83" s="86">
        <f t="shared" ref="AI83" si="54">SUM(AI81:AL82)</f>
        <v>0</v>
      </c>
      <c r="AJ83" s="87"/>
      <c r="AK83" s="87"/>
      <c r="AL83" s="88"/>
      <c r="AM83" s="86">
        <f t="shared" ref="AM83" si="55">SUM(AM81:AP82)</f>
        <v>0</v>
      </c>
      <c r="AN83" s="87"/>
      <c r="AO83" s="87"/>
      <c r="AP83" s="88"/>
      <c r="AQ83" s="142" t="s">
        <v>750</v>
      </c>
      <c r="AR83" s="143"/>
      <c r="AS83" s="143"/>
      <c r="AT83" s="144"/>
      <c r="AU83" s="86">
        <f t="shared" ref="AU83" si="56">SUM(AU81:AX82)</f>
        <v>0</v>
      </c>
      <c r="AV83" s="87"/>
      <c r="AW83" s="87"/>
      <c r="AX83" s="88"/>
      <c r="AY83" s="142" t="s">
        <v>750</v>
      </c>
      <c r="AZ83" s="143"/>
      <c r="BA83" s="143"/>
      <c r="BB83" s="144"/>
      <c r="BC83" s="86">
        <f t="shared" ref="BC83" si="57">SUM(BC81:BF82)</f>
        <v>0</v>
      </c>
      <c r="BD83" s="87"/>
      <c r="BE83" s="87"/>
      <c r="BF83" s="88"/>
      <c r="BG83" s="65" t="str">
        <f t="shared" si="45"/>
        <v>n.é.</v>
      </c>
      <c r="BH83" s="66"/>
    </row>
    <row r="84" spans="1:60" ht="20.100000000000001" customHeight="1" x14ac:dyDescent="0.2">
      <c r="A84" s="117" t="s">
        <v>233</v>
      </c>
      <c r="B84" s="111"/>
      <c r="C84" s="75" t="s">
        <v>358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62" t="s">
        <v>359</v>
      </c>
      <c r="AD84" s="63"/>
      <c r="AE84" s="89"/>
      <c r="AF84" s="90"/>
      <c r="AG84" s="90"/>
      <c r="AH84" s="91"/>
      <c r="AI84" s="89"/>
      <c r="AJ84" s="90"/>
      <c r="AK84" s="90"/>
      <c r="AL84" s="91"/>
      <c r="AM84" s="89"/>
      <c r="AN84" s="90"/>
      <c r="AO84" s="90"/>
      <c r="AP84" s="91"/>
      <c r="AQ84" s="139" t="s">
        <v>750</v>
      </c>
      <c r="AR84" s="140"/>
      <c r="AS84" s="140"/>
      <c r="AT84" s="141"/>
      <c r="AU84" s="89"/>
      <c r="AV84" s="90"/>
      <c r="AW84" s="90"/>
      <c r="AX84" s="91"/>
      <c r="AY84" s="139" t="s">
        <v>750</v>
      </c>
      <c r="AZ84" s="140"/>
      <c r="BA84" s="140"/>
      <c r="BB84" s="141"/>
      <c r="BC84" s="89"/>
      <c r="BD84" s="90"/>
      <c r="BE84" s="90"/>
      <c r="BF84" s="91"/>
      <c r="BG84" s="48" t="str">
        <f t="shared" si="45"/>
        <v>n.é.</v>
      </c>
      <c r="BH84" s="49"/>
    </row>
    <row r="85" spans="1:60" ht="20.100000000000001" customHeight="1" x14ac:dyDescent="0.2">
      <c r="A85" s="117" t="s">
        <v>234</v>
      </c>
      <c r="B85" s="111"/>
      <c r="C85" s="75" t="s">
        <v>360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62" t="s">
        <v>361</v>
      </c>
      <c r="AD85" s="63"/>
      <c r="AE85" s="89"/>
      <c r="AF85" s="90"/>
      <c r="AG85" s="90"/>
      <c r="AH85" s="91"/>
      <c r="AI85" s="89"/>
      <c r="AJ85" s="90"/>
      <c r="AK85" s="90"/>
      <c r="AL85" s="91"/>
      <c r="AM85" s="89"/>
      <c r="AN85" s="90"/>
      <c r="AO85" s="90"/>
      <c r="AP85" s="91"/>
      <c r="AQ85" s="139" t="s">
        <v>750</v>
      </c>
      <c r="AR85" s="140"/>
      <c r="AS85" s="140"/>
      <c r="AT85" s="141"/>
      <c r="AU85" s="89"/>
      <c r="AV85" s="90"/>
      <c r="AW85" s="90"/>
      <c r="AX85" s="91"/>
      <c r="AY85" s="139" t="s">
        <v>750</v>
      </c>
      <c r="AZ85" s="140"/>
      <c r="BA85" s="140"/>
      <c r="BB85" s="141"/>
      <c r="BC85" s="89"/>
      <c r="BD85" s="90"/>
      <c r="BE85" s="90"/>
      <c r="BF85" s="91"/>
      <c r="BG85" s="48" t="str">
        <f t="shared" si="45"/>
        <v>n.é.</v>
      </c>
      <c r="BH85" s="49"/>
    </row>
    <row r="86" spans="1:60" ht="20.100000000000001" customHeight="1" x14ac:dyDescent="0.2">
      <c r="A86" s="117" t="s">
        <v>235</v>
      </c>
      <c r="B86" s="111"/>
      <c r="C86" s="75" t="s">
        <v>362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62" t="s">
        <v>363</v>
      </c>
      <c r="AD86" s="63"/>
      <c r="AE86" s="89"/>
      <c r="AF86" s="90"/>
      <c r="AG86" s="90"/>
      <c r="AH86" s="91"/>
      <c r="AI86" s="89"/>
      <c r="AJ86" s="90"/>
      <c r="AK86" s="90"/>
      <c r="AL86" s="91"/>
      <c r="AM86" s="89"/>
      <c r="AN86" s="90"/>
      <c r="AO86" s="90"/>
      <c r="AP86" s="91"/>
      <c r="AQ86" s="139" t="s">
        <v>750</v>
      </c>
      <c r="AR86" s="140"/>
      <c r="AS86" s="140"/>
      <c r="AT86" s="141"/>
      <c r="AU86" s="89"/>
      <c r="AV86" s="90"/>
      <c r="AW86" s="90"/>
      <c r="AX86" s="91"/>
      <c r="AY86" s="139" t="s">
        <v>750</v>
      </c>
      <c r="AZ86" s="140"/>
      <c r="BA86" s="140"/>
      <c r="BB86" s="141"/>
      <c r="BC86" s="89"/>
      <c r="BD86" s="90"/>
      <c r="BE86" s="90"/>
      <c r="BF86" s="91"/>
      <c r="BG86" s="48" t="str">
        <f t="shared" si="45"/>
        <v>n.é.</v>
      </c>
      <c r="BH86" s="49"/>
    </row>
    <row r="87" spans="1:60" ht="20.100000000000001" customHeight="1" x14ac:dyDescent="0.2">
      <c r="A87" s="117" t="s">
        <v>236</v>
      </c>
      <c r="B87" s="111"/>
      <c r="C87" s="75" t="s">
        <v>557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62" t="s">
        <v>364</v>
      </c>
      <c r="AD87" s="63"/>
      <c r="AE87" s="89"/>
      <c r="AF87" s="90"/>
      <c r="AG87" s="90"/>
      <c r="AH87" s="91"/>
      <c r="AI87" s="89"/>
      <c r="AJ87" s="90"/>
      <c r="AK87" s="90"/>
      <c r="AL87" s="91"/>
      <c r="AM87" s="89"/>
      <c r="AN87" s="90"/>
      <c r="AO87" s="90"/>
      <c r="AP87" s="91"/>
      <c r="AQ87" s="139" t="s">
        <v>750</v>
      </c>
      <c r="AR87" s="140"/>
      <c r="AS87" s="140"/>
      <c r="AT87" s="141"/>
      <c r="AU87" s="89"/>
      <c r="AV87" s="90"/>
      <c r="AW87" s="90"/>
      <c r="AX87" s="91"/>
      <c r="AY87" s="139" t="s">
        <v>750</v>
      </c>
      <c r="AZ87" s="140"/>
      <c r="BA87" s="140"/>
      <c r="BB87" s="141"/>
      <c r="BC87" s="89"/>
      <c r="BD87" s="90"/>
      <c r="BE87" s="90"/>
      <c r="BF87" s="91"/>
      <c r="BG87" s="48" t="str">
        <f t="shared" si="45"/>
        <v>n.é.</v>
      </c>
      <c r="BH87" s="49"/>
    </row>
    <row r="88" spans="1:60" ht="20.100000000000001" customHeight="1" x14ac:dyDescent="0.2">
      <c r="A88" s="117" t="s">
        <v>237</v>
      </c>
      <c r="B88" s="111"/>
      <c r="C88" s="59" t="s">
        <v>365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1"/>
      <c r="AC88" s="62" t="s">
        <v>366</v>
      </c>
      <c r="AD88" s="63"/>
      <c r="AE88" s="89"/>
      <c r="AF88" s="90"/>
      <c r="AG88" s="90"/>
      <c r="AH88" s="91"/>
      <c r="AI88" s="89"/>
      <c r="AJ88" s="90"/>
      <c r="AK88" s="90"/>
      <c r="AL88" s="91"/>
      <c r="AM88" s="89"/>
      <c r="AN88" s="90"/>
      <c r="AO88" s="90"/>
      <c r="AP88" s="91"/>
      <c r="AQ88" s="139" t="s">
        <v>750</v>
      </c>
      <c r="AR88" s="140"/>
      <c r="AS88" s="140"/>
      <c r="AT88" s="141"/>
      <c r="AU88" s="89"/>
      <c r="AV88" s="90"/>
      <c r="AW88" s="90"/>
      <c r="AX88" s="91"/>
      <c r="AY88" s="139" t="s">
        <v>750</v>
      </c>
      <c r="AZ88" s="140"/>
      <c r="BA88" s="140"/>
      <c r="BB88" s="141"/>
      <c r="BC88" s="89"/>
      <c r="BD88" s="90"/>
      <c r="BE88" s="90"/>
      <c r="BF88" s="91"/>
      <c r="BG88" s="48" t="str">
        <f t="shared" si="45"/>
        <v>n.é.</v>
      </c>
      <c r="BH88" s="49"/>
    </row>
    <row r="89" spans="1:60" ht="20.100000000000001" customHeight="1" x14ac:dyDescent="0.2">
      <c r="A89" s="117" t="s">
        <v>238</v>
      </c>
      <c r="B89" s="111"/>
      <c r="C89" s="59" t="s">
        <v>558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1"/>
      <c r="AC89" s="62" t="s">
        <v>559</v>
      </c>
      <c r="AD89" s="63"/>
      <c r="AE89" s="89"/>
      <c r="AF89" s="90"/>
      <c r="AG89" s="90"/>
      <c r="AH89" s="91"/>
      <c r="AI89" s="89"/>
      <c r="AJ89" s="90"/>
      <c r="AK89" s="90"/>
      <c r="AL89" s="91"/>
      <c r="AM89" s="89"/>
      <c r="AN89" s="90"/>
      <c r="AO89" s="90"/>
      <c r="AP89" s="91"/>
      <c r="AQ89" s="139" t="s">
        <v>750</v>
      </c>
      <c r="AR89" s="140"/>
      <c r="AS89" s="140"/>
      <c r="AT89" s="141"/>
      <c r="AU89" s="89"/>
      <c r="AV89" s="90"/>
      <c r="AW89" s="90"/>
      <c r="AX89" s="91"/>
      <c r="AY89" s="139" t="s">
        <v>750</v>
      </c>
      <c r="AZ89" s="140"/>
      <c r="BA89" s="140"/>
      <c r="BB89" s="141"/>
      <c r="BC89" s="89"/>
      <c r="BD89" s="90"/>
      <c r="BE89" s="90"/>
      <c r="BF89" s="91"/>
      <c r="BG89" s="48" t="str">
        <f t="shared" si="45"/>
        <v>n.é.</v>
      </c>
      <c r="BH89" s="49"/>
    </row>
    <row r="90" spans="1:60" ht="20.100000000000001" customHeight="1" x14ac:dyDescent="0.2">
      <c r="A90" s="117" t="s">
        <v>239</v>
      </c>
      <c r="B90" s="111"/>
      <c r="C90" s="59" t="s">
        <v>560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1"/>
      <c r="AC90" s="62" t="s">
        <v>561</v>
      </c>
      <c r="AD90" s="63"/>
      <c r="AE90" s="89"/>
      <c r="AF90" s="90"/>
      <c r="AG90" s="90"/>
      <c r="AH90" s="91"/>
      <c r="AI90" s="89"/>
      <c r="AJ90" s="90"/>
      <c r="AK90" s="90"/>
      <c r="AL90" s="91"/>
      <c r="AM90" s="89"/>
      <c r="AN90" s="90"/>
      <c r="AO90" s="90"/>
      <c r="AP90" s="91"/>
      <c r="AQ90" s="139" t="s">
        <v>750</v>
      </c>
      <c r="AR90" s="140"/>
      <c r="AS90" s="140"/>
      <c r="AT90" s="141"/>
      <c r="AU90" s="89"/>
      <c r="AV90" s="90"/>
      <c r="AW90" s="90"/>
      <c r="AX90" s="91"/>
      <c r="AY90" s="139" t="s">
        <v>750</v>
      </c>
      <c r="AZ90" s="140"/>
      <c r="BA90" s="140"/>
      <c r="BB90" s="141"/>
      <c r="BC90" s="89"/>
      <c r="BD90" s="90"/>
      <c r="BE90" s="90"/>
      <c r="BF90" s="91"/>
      <c r="BG90" s="48" t="str">
        <f t="shared" si="45"/>
        <v>n.é.</v>
      </c>
      <c r="BH90" s="49"/>
    </row>
    <row r="91" spans="1:60" s="3" customFormat="1" ht="20.100000000000001" customHeight="1" x14ac:dyDescent="0.2">
      <c r="A91" s="116" t="s">
        <v>240</v>
      </c>
      <c r="B91" s="112"/>
      <c r="C91" s="78" t="s">
        <v>562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80"/>
      <c r="AC91" s="72" t="s">
        <v>563</v>
      </c>
      <c r="AD91" s="73"/>
      <c r="AE91" s="86">
        <f>SUM(AE89:AH90)</f>
        <v>0</v>
      </c>
      <c r="AF91" s="87"/>
      <c r="AG91" s="87"/>
      <c r="AH91" s="88"/>
      <c r="AI91" s="86">
        <f t="shared" ref="AI91" si="58">SUM(AI89:AL90)</f>
        <v>0</v>
      </c>
      <c r="AJ91" s="87"/>
      <c r="AK91" s="87"/>
      <c r="AL91" s="88"/>
      <c r="AM91" s="86">
        <f t="shared" ref="AM91" si="59">SUM(AM89:AP90)</f>
        <v>0</v>
      </c>
      <c r="AN91" s="87"/>
      <c r="AO91" s="87"/>
      <c r="AP91" s="88"/>
      <c r="AQ91" s="142" t="s">
        <v>750</v>
      </c>
      <c r="AR91" s="143"/>
      <c r="AS91" s="143"/>
      <c r="AT91" s="144"/>
      <c r="AU91" s="86">
        <f t="shared" ref="AU91" si="60">SUM(AU89:AX90)</f>
        <v>0</v>
      </c>
      <c r="AV91" s="87"/>
      <c r="AW91" s="87"/>
      <c r="AX91" s="88"/>
      <c r="AY91" s="142" t="s">
        <v>750</v>
      </c>
      <c r="AZ91" s="143"/>
      <c r="BA91" s="143"/>
      <c r="BB91" s="144"/>
      <c r="BC91" s="86">
        <f t="shared" ref="BC91" si="61">SUM(BC89:BF90)</f>
        <v>0</v>
      </c>
      <c r="BD91" s="87"/>
      <c r="BE91" s="87"/>
      <c r="BF91" s="88"/>
      <c r="BG91" s="65" t="str">
        <f t="shared" si="45"/>
        <v>n.é.</v>
      </c>
      <c r="BH91" s="66"/>
    </row>
    <row r="92" spans="1:60" s="3" customFormat="1" ht="20.100000000000001" customHeight="1" x14ac:dyDescent="0.2">
      <c r="A92" s="116" t="s">
        <v>564</v>
      </c>
      <c r="B92" s="112"/>
      <c r="C92" s="78" t="s">
        <v>565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80"/>
      <c r="AC92" s="72" t="s">
        <v>367</v>
      </c>
      <c r="AD92" s="73"/>
      <c r="AE92" s="86">
        <f>AE75+AE80+SUM(AE83:AH88)+AE91</f>
        <v>1177731</v>
      </c>
      <c r="AF92" s="87"/>
      <c r="AG92" s="87"/>
      <c r="AH92" s="88"/>
      <c r="AI92" s="86">
        <f t="shared" ref="AI92" si="62">AI75+AI80+SUM(AI83:AL88)+AI91</f>
        <v>0</v>
      </c>
      <c r="AJ92" s="87"/>
      <c r="AK92" s="87"/>
      <c r="AL92" s="88"/>
      <c r="AM92" s="86">
        <f t="shared" ref="AM92" si="63">AM75+AM80+SUM(AM83:AP88)+AM91</f>
        <v>0</v>
      </c>
      <c r="AN92" s="87"/>
      <c r="AO92" s="87"/>
      <c r="AP92" s="88"/>
      <c r="AQ92" s="142" t="s">
        <v>750</v>
      </c>
      <c r="AR92" s="143"/>
      <c r="AS92" s="143"/>
      <c r="AT92" s="144"/>
      <c r="AU92" s="86">
        <f t="shared" ref="AU92" si="64">AU75+AU80+SUM(AU83:AX88)+AU91</f>
        <v>0</v>
      </c>
      <c r="AV92" s="87"/>
      <c r="AW92" s="87"/>
      <c r="AX92" s="88"/>
      <c r="AY92" s="142" t="s">
        <v>750</v>
      </c>
      <c r="AZ92" s="143"/>
      <c r="BA92" s="143"/>
      <c r="BB92" s="144"/>
      <c r="BC92" s="86">
        <f t="shared" ref="BC92" si="65">BC75+BC80+SUM(BC83:BF88)+BC91</f>
        <v>0</v>
      </c>
      <c r="BD92" s="87"/>
      <c r="BE92" s="87"/>
      <c r="BF92" s="88"/>
      <c r="BG92" s="65" t="str">
        <f t="shared" si="45"/>
        <v>n.é.</v>
      </c>
      <c r="BH92" s="66"/>
    </row>
    <row r="93" spans="1:60" ht="20.100000000000001" customHeight="1" x14ac:dyDescent="0.2">
      <c r="A93" s="117" t="s">
        <v>566</v>
      </c>
      <c r="B93" s="111"/>
      <c r="C93" s="59" t="s">
        <v>567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1"/>
      <c r="AC93" s="62" t="s">
        <v>368</v>
      </c>
      <c r="AD93" s="63"/>
      <c r="AE93" s="89"/>
      <c r="AF93" s="90"/>
      <c r="AG93" s="90"/>
      <c r="AH93" s="91"/>
      <c r="AI93" s="89"/>
      <c r="AJ93" s="90"/>
      <c r="AK93" s="90"/>
      <c r="AL93" s="91"/>
      <c r="AM93" s="89"/>
      <c r="AN93" s="90"/>
      <c r="AO93" s="90"/>
      <c r="AP93" s="91"/>
      <c r="AQ93" s="139" t="s">
        <v>750</v>
      </c>
      <c r="AR93" s="140"/>
      <c r="AS93" s="140"/>
      <c r="AT93" s="141"/>
      <c r="AU93" s="89"/>
      <c r="AV93" s="90"/>
      <c r="AW93" s="90"/>
      <c r="AX93" s="91"/>
      <c r="AY93" s="139" t="s">
        <v>750</v>
      </c>
      <c r="AZ93" s="140"/>
      <c r="BA93" s="140"/>
      <c r="BB93" s="141"/>
      <c r="BC93" s="89"/>
      <c r="BD93" s="90"/>
      <c r="BE93" s="90"/>
      <c r="BF93" s="91"/>
      <c r="BG93" s="48" t="str">
        <f t="shared" si="45"/>
        <v>n.é.</v>
      </c>
      <c r="BH93" s="49"/>
    </row>
    <row r="94" spans="1:60" ht="20.100000000000001" customHeight="1" x14ac:dyDescent="0.2">
      <c r="A94" s="117" t="s">
        <v>568</v>
      </c>
      <c r="B94" s="111"/>
      <c r="C94" s="59" t="s">
        <v>369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62" t="s">
        <v>370</v>
      </c>
      <c r="AD94" s="63"/>
      <c r="AE94" s="89"/>
      <c r="AF94" s="90"/>
      <c r="AG94" s="90"/>
      <c r="AH94" s="91"/>
      <c r="AI94" s="89"/>
      <c r="AJ94" s="90"/>
      <c r="AK94" s="90"/>
      <c r="AL94" s="91"/>
      <c r="AM94" s="89"/>
      <c r="AN94" s="90"/>
      <c r="AO94" s="90"/>
      <c r="AP94" s="91"/>
      <c r="AQ94" s="139" t="s">
        <v>750</v>
      </c>
      <c r="AR94" s="140"/>
      <c r="AS94" s="140"/>
      <c r="AT94" s="141"/>
      <c r="AU94" s="89"/>
      <c r="AV94" s="90"/>
      <c r="AW94" s="90"/>
      <c r="AX94" s="91"/>
      <c r="AY94" s="139" t="s">
        <v>750</v>
      </c>
      <c r="AZ94" s="140"/>
      <c r="BA94" s="140"/>
      <c r="BB94" s="141"/>
      <c r="BC94" s="89"/>
      <c r="BD94" s="90"/>
      <c r="BE94" s="90"/>
      <c r="BF94" s="91"/>
      <c r="BG94" s="48" t="str">
        <f t="shared" si="45"/>
        <v>n.é.</v>
      </c>
      <c r="BH94" s="49"/>
    </row>
    <row r="95" spans="1:60" ht="20.100000000000001" customHeight="1" x14ac:dyDescent="0.2">
      <c r="A95" s="117" t="s">
        <v>569</v>
      </c>
      <c r="B95" s="111"/>
      <c r="C95" s="75" t="s">
        <v>371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62" t="s">
        <v>372</v>
      </c>
      <c r="AD95" s="63"/>
      <c r="AE95" s="89"/>
      <c r="AF95" s="90"/>
      <c r="AG95" s="90"/>
      <c r="AH95" s="91"/>
      <c r="AI95" s="89"/>
      <c r="AJ95" s="90"/>
      <c r="AK95" s="90"/>
      <c r="AL95" s="91"/>
      <c r="AM95" s="89"/>
      <c r="AN95" s="90"/>
      <c r="AO95" s="90"/>
      <c r="AP95" s="91"/>
      <c r="AQ95" s="139" t="s">
        <v>750</v>
      </c>
      <c r="AR95" s="140"/>
      <c r="AS95" s="140"/>
      <c r="AT95" s="141"/>
      <c r="AU95" s="89"/>
      <c r="AV95" s="90"/>
      <c r="AW95" s="90"/>
      <c r="AX95" s="91"/>
      <c r="AY95" s="139" t="s">
        <v>750</v>
      </c>
      <c r="AZ95" s="140"/>
      <c r="BA95" s="140"/>
      <c r="BB95" s="141"/>
      <c r="BC95" s="89"/>
      <c r="BD95" s="90"/>
      <c r="BE95" s="90"/>
      <c r="BF95" s="91"/>
      <c r="BG95" s="48" t="str">
        <f t="shared" si="45"/>
        <v>n.é.</v>
      </c>
      <c r="BH95" s="49"/>
    </row>
    <row r="96" spans="1:60" ht="20.100000000000001" customHeight="1" x14ac:dyDescent="0.2">
      <c r="A96" s="117" t="s">
        <v>570</v>
      </c>
      <c r="B96" s="111"/>
      <c r="C96" s="75" t="s">
        <v>571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62" t="s">
        <v>373</v>
      </c>
      <c r="AD96" s="63"/>
      <c r="AE96" s="89"/>
      <c r="AF96" s="90"/>
      <c r="AG96" s="90"/>
      <c r="AH96" s="91"/>
      <c r="AI96" s="89"/>
      <c r="AJ96" s="90"/>
      <c r="AK96" s="90"/>
      <c r="AL96" s="91"/>
      <c r="AM96" s="89"/>
      <c r="AN96" s="90"/>
      <c r="AO96" s="90"/>
      <c r="AP96" s="91"/>
      <c r="AQ96" s="139" t="s">
        <v>750</v>
      </c>
      <c r="AR96" s="140"/>
      <c r="AS96" s="140"/>
      <c r="AT96" s="141"/>
      <c r="AU96" s="89"/>
      <c r="AV96" s="90"/>
      <c r="AW96" s="90"/>
      <c r="AX96" s="91"/>
      <c r="AY96" s="139" t="s">
        <v>750</v>
      </c>
      <c r="AZ96" s="140"/>
      <c r="BA96" s="140"/>
      <c r="BB96" s="141"/>
      <c r="BC96" s="89"/>
      <c r="BD96" s="90"/>
      <c r="BE96" s="90"/>
      <c r="BF96" s="91"/>
      <c r="BG96" s="48" t="str">
        <f t="shared" si="45"/>
        <v>n.é.</v>
      </c>
      <c r="BH96" s="49"/>
    </row>
    <row r="97" spans="1:60" ht="20.100000000000001" customHeight="1" x14ac:dyDescent="0.2">
      <c r="A97" s="117" t="s">
        <v>572</v>
      </c>
      <c r="B97" s="111"/>
      <c r="C97" s="75" t="s">
        <v>573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62" t="s">
        <v>574</v>
      </c>
      <c r="AD97" s="63"/>
      <c r="AE97" s="89"/>
      <c r="AF97" s="90"/>
      <c r="AG97" s="90"/>
      <c r="AH97" s="91"/>
      <c r="AI97" s="89"/>
      <c r="AJ97" s="90"/>
      <c r="AK97" s="90"/>
      <c r="AL97" s="91"/>
      <c r="AM97" s="89"/>
      <c r="AN97" s="90"/>
      <c r="AO97" s="90"/>
      <c r="AP97" s="91"/>
      <c r="AQ97" s="139" t="s">
        <v>750</v>
      </c>
      <c r="AR97" s="140"/>
      <c r="AS97" s="140"/>
      <c r="AT97" s="141"/>
      <c r="AU97" s="89"/>
      <c r="AV97" s="90"/>
      <c r="AW97" s="90"/>
      <c r="AX97" s="91"/>
      <c r="AY97" s="139" t="s">
        <v>750</v>
      </c>
      <c r="AZ97" s="140"/>
      <c r="BA97" s="140"/>
      <c r="BB97" s="141"/>
      <c r="BC97" s="89"/>
      <c r="BD97" s="90"/>
      <c r="BE97" s="90"/>
      <c r="BF97" s="91"/>
      <c r="BG97" s="48" t="str">
        <f t="shared" si="45"/>
        <v>n.é.</v>
      </c>
      <c r="BH97" s="49"/>
    </row>
    <row r="98" spans="1:60" s="3" customFormat="1" ht="20.100000000000001" customHeight="1" x14ac:dyDescent="0.2">
      <c r="A98" s="116" t="s">
        <v>575</v>
      </c>
      <c r="B98" s="112"/>
      <c r="C98" s="69" t="s">
        <v>576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2" t="s">
        <v>374</v>
      </c>
      <c r="AD98" s="73"/>
      <c r="AE98" s="86">
        <f>SUM(AE93:AH97)</f>
        <v>0</v>
      </c>
      <c r="AF98" s="87"/>
      <c r="AG98" s="87"/>
      <c r="AH98" s="88"/>
      <c r="AI98" s="86">
        <f t="shared" ref="AI98" si="66">SUM(AI93:AL97)</f>
        <v>0</v>
      </c>
      <c r="AJ98" s="87"/>
      <c r="AK98" s="87"/>
      <c r="AL98" s="88"/>
      <c r="AM98" s="86">
        <f t="shared" ref="AM98" si="67">SUM(AM93:AP97)</f>
        <v>0</v>
      </c>
      <c r="AN98" s="87"/>
      <c r="AO98" s="87"/>
      <c r="AP98" s="88"/>
      <c r="AQ98" s="142" t="s">
        <v>750</v>
      </c>
      <c r="AR98" s="143"/>
      <c r="AS98" s="143"/>
      <c r="AT98" s="144"/>
      <c r="AU98" s="86">
        <f t="shared" ref="AU98" si="68">SUM(AU93:AX97)</f>
        <v>0</v>
      </c>
      <c r="AV98" s="87"/>
      <c r="AW98" s="87"/>
      <c r="AX98" s="88"/>
      <c r="AY98" s="142" t="s">
        <v>750</v>
      </c>
      <c r="AZ98" s="143"/>
      <c r="BA98" s="143"/>
      <c r="BB98" s="144"/>
      <c r="BC98" s="86">
        <f t="shared" ref="BC98" si="69">SUM(BC93:BF97)</f>
        <v>0</v>
      </c>
      <c r="BD98" s="87"/>
      <c r="BE98" s="87"/>
      <c r="BF98" s="88"/>
      <c r="BG98" s="65" t="str">
        <f t="shared" si="45"/>
        <v>n.é.</v>
      </c>
      <c r="BH98" s="66"/>
    </row>
    <row r="99" spans="1:60" s="3" customFormat="1" ht="20.100000000000001" customHeight="1" x14ac:dyDescent="0.2">
      <c r="A99" s="117" t="s">
        <v>577</v>
      </c>
      <c r="B99" s="111"/>
      <c r="C99" s="59" t="s">
        <v>375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1"/>
      <c r="AC99" s="62" t="s">
        <v>376</v>
      </c>
      <c r="AD99" s="63"/>
      <c r="AE99" s="89"/>
      <c r="AF99" s="90"/>
      <c r="AG99" s="90"/>
      <c r="AH99" s="91"/>
      <c r="AI99" s="89"/>
      <c r="AJ99" s="90"/>
      <c r="AK99" s="90"/>
      <c r="AL99" s="91"/>
      <c r="AM99" s="89"/>
      <c r="AN99" s="90"/>
      <c r="AO99" s="90"/>
      <c r="AP99" s="91"/>
      <c r="AQ99" s="139" t="s">
        <v>750</v>
      </c>
      <c r="AR99" s="140"/>
      <c r="AS99" s="140"/>
      <c r="AT99" s="141"/>
      <c r="AU99" s="89"/>
      <c r="AV99" s="90"/>
      <c r="AW99" s="90"/>
      <c r="AX99" s="91"/>
      <c r="AY99" s="139" t="s">
        <v>750</v>
      </c>
      <c r="AZ99" s="140"/>
      <c r="BA99" s="140"/>
      <c r="BB99" s="141"/>
      <c r="BC99" s="89"/>
      <c r="BD99" s="90"/>
      <c r="BE99" s="90"/>
      <c r="BF99" s="91"/>
      <c r="BG99" s="48" t="str">
        <f t="shared" si="45"/>
        <v>n.é.</v>
      </c>
      <c r="BH99" s="49"/>
    </row>
    <row r="100" spans="1:60" ht="20.100000000000001" customHeight="1" x14ac:dyDescent="0.2">
      <c r="A100" s="117" t="s">
        <v>578</v>
      </c>
      <c r="B100" s="111"/>
      <c r="C100" s="59" t="s">
        <v>579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1"/>
      <c r="AC100" s="62" t="s">
        <v>580</v>
      </c>
      <c r="AD100" s="63"/>
      <c r="AE100" s="89"/>
      <c r="AF100" s="90"/>
      <c r="AG100" s="90"/>
      <c r="AH100" s="91"/>
      <c r="AI100" s="89"/>
      <c r="AJ100" s="90"/>
      <c r="AK100" s="90"/>
      <c r="AL100" s="91"/>
      <c r="AM100" s="89"/>
      <c r="AN100" s="90"/>
      <c r="AO100" s="90"/>
      <c r="AP100" s="91"/>
      <c r="AQ100" s="139" t="s">
        <v>750</v>
      </c>
      <c r="AR100" s="140"/>
      <c r="AS100" s="140"/>
      <c r="AT100" s="141"/>
      <c r="AU100" s="89"/>
      <c r="AV100" s="90"/>
      <c r="AW100" s="90"/>
      <c r="AX100" s="91"/>
      <c r="AY100" s="139" t="s">
        <v>750</v>
      </c>
      <c r="AZ100" s="140"/>
      <c r="BA100" s="140"/>
      <c r="BB100" s="141"/>
      <c r="BC100" s="89"/>
      <c r="BD100" s="90"/>
      <c r="BE100" s="90"/>
      <c r="BF100" s="91"/>
      <c r="BG100" s="48" t="str">
        <f t="shared" si="45"/>
        <v>n.é.</v>
      </c>
      <c r="BH100" s="49"/>
    </row>
    <row r="101" spans="1:60" s="3" customFormat="1" ht="20.100000000000001" customHeight="1" x14ac:dyDescent="0.2">
      <c r="A101" s="137" t="s">
        <v>581</v>
      </c>
      <c r="B101" s="138"/>
      <c r="C101" s="52" t="s">
        <v>582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/>
      <c r="AC101" s="55" t="s">
        <v>377</v>
      </c>
      <c r="AD101" s="56"/>
      <c r="AE101" s="81">
        <f>SUM(AE92,AE98:AH100)</f>
        <v>1177731</v>
      </c>
      <c r="AF101" s="82"/>
      <c r="AG101" s="82"/>
      <c r="AH101" s="83"/>
      <c r="AI101" s="81">
        <f t="shared" ref="AI101" si="70">AI92+AI98+AI100+AI99</f>
        <v>0</v>
      </c>
      <c r="AJ101" s="82"/>
      <c r="AK101" s="82"/>
      <c r="AL101" s="83"/>
      <c r="AM101" s="81">
        <f t="shared" ref="AM101" si="71">AM92+AM98+AM100+AM99</f>
        <v>0</v>
      </c>
      <c r="AN101" s="82"/>
      <c r="AO101" s="82"/>
      <c r="AP101" s="83"/>
      <c r="AQ101" s="134" t="s">
        <v>750</v>
      </c>
      <c r="AR101" s="135"/>
      <c r="AS101" s="135"/>
      <c r="AT101" s="136"/>
      <c r="AU101" s="81">
        <f t="shared" ref="AU101" si="72">AU92+AU98+AU100+AU99</f>
        <v>0</v>
      </c>
      <c r="AV101" s="82"/>
      <c r="AW101" s="82"/>
      <c r="AX101" s="83"/>
      <c r="AY101" s="134" t="s">
        <v>750</v>
      </c>
      <c r="AZ101" s="135"/>
      <c r="BA101" s="135"/>
      <c r="BB101" s="136"/>
      <c r="BC101" s="81">
        <f t="shared" ref="BC101" si="73">BC92+BC98+BC100+BC99</f>
        <v>0</v>
      </c>
      <c r="BD101" s="82"/>
      <c r="BE101" s="82"/>
      <c r="BF101" s="83"/>
      <c r="BG101" s="45" t="str">
        <f t="shared" si="45"/>
        <v>n.é.</v>
      </c>
      <c r="BH101" s="46"/>
    </row>
    <row r="102" spans="1:60" s="3" customFormat="1" ht="20.100000000000001" customHeight="1" x14ac:dyDescent="0.2">
      <c r="A102" s="37" t="s">
        <v>583</v>
      </c>
      <c r="B102" s="38"/>
      <c r="C102" s="21" t="s">
        <v>584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3"/>
      <c r="AC102" s="24"/>
      <c r="AD102" s="25"/>
      <c r="AE102" s="124">
        <f>AE71+AE101</f>
        <v>2217731</v>
      </c>
      <c r="AF102" s="125"/>
      <c r="AG102" s="125"/>
      <c r="AH102" s="126"/>
      <c r="AI102" s="124">
        <f t="shared" ref="AI102" si="74">AI71+AI101</f>
        <v>0</v>
      </c>
      <c r="AJ102" s="125"/>
      <c r="AK102" s="125"/>
      <c r="AL102" s="126"/>
      <c r="AM102" s="124">
        <f t="shared" ref="AM102" si="75">AM71+AM101</f>
        <v>0</v>
      </c>
      <c r="AN102" s="125"/>
      <c r="AO102" s="125"/>
      <c r="AP102" s="126"/>
      <c r="AQ102" s="127" t="s">
        <v>750</v>
      </c>
      <c r="AR102" s="128"/>
      <c r="AS102" s="128"/>
      <c r="AT102" s="129"/>
      <c r="AU102" s="124">
        <f t="shared" ref="AU102" si="76">AU71+AU101</f>
        <v>0</v>
      </c>
      <c r="AV102" s="125"/>
      <c r="AW102" s="125"/>
      <c r="AX102" s="126"/>
      <c r="AY102" s="127" t="s">
        <v>750</v>
      </c>
      <c r="AZ102" s="128"/>
      <c r="BA102" s="128"/>
      <c r="BB102" s="129"/>
      <c r="BC102" s="124">
        <f t="shared" ref="BC102" si="77">BC71+BC101</f>
        <v>0</v>
      </c>
      <c r="BD102" s="125"/>
      <c r="BE102" s="125"/>
      <c r="BF102" s="126"/>
      <c r="BG102" s="130" t="str">
        <f t="shared" si="45"/>
        <v>n.é.</v>
      </c>
      <c r="BH102" s="131"/>
    </row>
    <row r="103" spans="1:60" ht="20.100000000000001" customHeight="1" x14ac:dyDescent="0.2">
      <c r="A103" s="117" t="s">
        <v>585</v>
      </c>
      <c r="B103" s="111"/>
      <c r="C103" s="104" t="s">
        <v>20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6"/>
      <c r="AC103" s="132" t="s">
        <v>51</v>
      </c>
      <c r="AD103" s="133"/>
      <c r="AE103" s="89"/>
      <c r="AF103" s="90"/>
      <c r="AG103" s="90"/>
      <c r="AH103" s="91"/>
      <c r="AI103" s="89"/>
      <c r="AJ103" s="90"/>
      <c r="AK103" s="90"/>
      <c r="AL103" s="91"/>
      <c r="AM103" s="89"/>
      <c r="AN103" s="90"/>
      <c r="AO103" s="90"/>
      <c r="AP103" s="91"/>
      <c r="AQ103" s="89"/>
      <c r="AR103" s="90"/>
      <c r="AS103" s="90"/>
      <c r="AT103" s="91"/>
      <c r="AU103" s="89"/>
      <c r="AV103" s="90"/>
      <c r="AW103" s="90"/>
      <c r="AX103" s="91"/>
      <c r="AY103" s="89"/>
      <c r="AZ103" s="90"/>
      <c r="BA103" s="90"/>
      <c r="BB103" s="91"/>
      <c r="BC103" s="89"/>
      <c r="BD103" s="90"/>
      <c r="BE103" s="90"/>
      <c r="BF103" s="91"/>
      <c r="BG103" s="48" t="str">
        <f t="shared" si="45"/>
        <v>n.é.</v>
      </c>
      <c r="BH103" s="49"/>
    </row>
    <row r="104" spans="1:60" ht="20.100000000000001" customHeight="1" x14ac:dyDescent="0.2">
      <c r="A104" s="117" t="s">
        <v>586</v>
      </c>
      <c r="B104" s="111"/>
      <c r="C104" s="104" t="s">
        <v>47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6"/>
      <c r="AC104" s="94" t="s">
        <v>50</v>
      </c>
      <c r="AD104" s="95"/>
      <c r="AE104" s="89"/>
      <c r="AF104" s="90"/>
      <c r="AG104" s="90"/>
      <c r="AH104" s="91"/>
      <c r="AI104" s="89"/>
      <c r="AJ104" s="90"/>
      <c r="AK104" s="90"/>
      <c r="AL104" s="91"/>
      <c r="AM104" s="89"/>
      <c r="AN104" s="90"/>
      <c r="AO104" s="90"/>
      <c r="AP104" s="91"/>
      <c r="AQ104" s="89"/>
      <c r="AR104" s="90"/>
      <c r="AS104" s="90"/>
      <c r="AT104" s="91"/>
      <c r="AU104" s="89"/>
      <c r="AV104" s="90"/>
      <c r="AW104" s="90"/>
      <c r="AX104" s="91"/>
      <c r="AY104" s="89"/>
      <c r="AZ104" s="90"/>
      <c r="BA104" s="90"/>
      <c r="BB104" s="91"/>
      <c r="BC104" s="89"/>
      <c r="BD104" s="90"/>
      <c r="BE104" s="90"/>
      <c r="BF104" s="91"/>
      <c r="BG104" s="48" t="str">
        <f t="shared" si="45"/>
        <v>n.é.</v>
      </c>
      <c r="BH104" s="49"/>
    </row>
    <row r="105" spans="1:60" ht="20.100000000000001" customHeight="1" x14ac:dyDescent="0.2">
      <c r="A105" s="117" t="s">
        <v>587</v>
      </c>
      <c r="B105" s="111"/>
      <c r="C105" s="104" t="s">
        <v>46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6"/>
      <c r="AC105" s="94" t="s">
        <v>49</v>
      </c>
      <c r="AD105" s="95"/>
      <c r="AE105" s="89"/>
      <c r="AF105" s="90"/>
      <c r="AG105" s="90"/>
      <c r="AH105" s="91"/>
      <c r="AI105" s="89"/>
      <c r="AJ105" s="90"/>
      <c r="AK105" s="90"/>
      <c r="AL105" s="91"/>
      <c r="AM105" s="89"/>
      <c r="AN105" s="90"/>
      <c r="AO105" s="90"/>
      <c r="AP105" s="91"/>
      <c r="AQ105" s="89"/>
      <c r="AR105" s="90"/>
      <c r="AS105" s="90"/>
      <c r="AT105" s="91"/>
      <c r="AU105" s="89"/>
      <c r="AV105" s="90"/>
      <c r="AW105" s="90"/>
      <c r="AX105" s="91"/>
      <c r="AY105" s="89"/>
      <c r="AZ105" s="90"/>
      <c r="BA105" s="90"/>
      <c r="BB105" s="91"/>
      <c r="BC105" s="89"/>
      <c r="BD105" s="90"/>
      <c r="BE105" s="90"/>
      <c r="BF105" s="91"/>
      <c r="BG105" s="48" t="str">
        <f t="shared" si="45"/>
        <v>n.é.</v>
      </c>
      <c r="BH105" s="49"/>
    </row>
    <row r="106" spans="1:60" ht="20.100000000000001" customHeight="1" x14ac:dyDescent="0.2">
      <c r="A106" s="117" t="s">
        <v>588</v>
      </c>
      <c r="B106" s="111"/>
      <c r="C106" s="107" t="s">
        <v>19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9"/>
      <c r="AC106" s="94" t="s">
        <v>48</v>
      </c>
      <c r="AD106" s="95"/>
      <c r="AE106" s="89"/>
      <c r="AF106" s="90"/>
      <c r="AG106" s="90"/>
      <c r="AH106" s="91"/>
      <c r="AI106" s="89"/>
      <c r="AJ106" s="90"/>
      <c r="AK106" s="90"/>
      <c r="AL106" s="91"/>
      <c r="AM106" s="89"/>
      <c r="AN106" s="90"/>
      <c r="AO106" s="90"/>
      <c r="AP106" s="91"/>
      <c r="AQ106" s="89"/>
      <c r="AR106" s="90"/>
      <c r="AS106" s="90"/>
      <c r="AT106" s="91"/>
      <c r="AU106" s="89"/>
      <c r="AV106" s="90"/>
      <c r="AW106" s="90"/>
      <c r="AX106" s="91"/>
      <c r="AY106" s="89"/>
      <c r="AZ106" s="90"/>
      <c r="BA106" s="90"/>
      <c r="BB106" s="91"/>
      <c r="BC106" s="89"/>
      <c r="BD106" s="90"/>
      <c r="BE106" s="90"/>
      <c r="BF106" s="91"/>
      <c r="BG106" s="48" t="str">
        <f t="shared" si="45"/>
        <v>n.é.</v>
      </c>
      <c r="BH106" s="49"/>
    </row>
    <row r="107" spans="1:60" ht="20.100000000000001" customHeight="1" x14ac:dyDescent="0.2">
      <c r="A107" s="117" t="s">
        <v>589</v>
      </c>
      <c r="B107" s="111"/>
      <c r="C107" s="107" t="s">
        <v>16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9"/>
      <c r="AC107" s="94" t="s">
        <v>45</v>
      </c>
      <c r="AD107" s="95"/>
      <c r="AE107" s="89"/>
      <c r="AF107" s="90"/>
      <c r="AG107" s="90"/>
      <c r="AH107" s="91"/>
      <c r="AI107" s="89"/>
      <c r="AJ107" s="90"/>
      <c r="AK107" s="90"/>
      <c r="AL107" s="91"/>
      <c r="AM107" s="89"/>
      <c r="AN107" s="90"/>
      <c r="AO107" s="90"/>
      <c r="AP107" s="91"/>
      <c r="AQ107" s="89"/>
      <c r="AR107" s="90"/>
      <c r="AS107" s="90"/>
      <c r="AT107" s="91"/>
      <c r="AU107" s="89"/>
      <c r="AV107" s="90"/>
      <c r="AW107" s="90"/>
      <c r="AX107" s="91"/>
      <c r="AY107" s="89"/>
      <c r="AZ107" s="90"/>
      <c r="BA107" s="90"/>
      <c r="BB107" s="91"/>
      <c r="BC107" s="89"/>
      <c r="BD107" s="90"/>
      <c r="BE107" s="90"/>
      <c r="BF107" s="91"/>
      <c r="BG107" s="48" t="str">
        <f t="shared" si="45"/>
        <v>n.é.</v>
      </c>
      <c r="BH107" s="49"/>
    </row>
    <row r="108" spans="1:60" ht="20.100000000000001" customHeight="1" x14ac:dyDescent="0.2">
      <c r="A108" s="117" t="s">
        <v>590</v>
      </c>
      <c r="B108" s="111"/>
      <c r="C108" s="107" t="s">
        <v>17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9"/>
      <c r="AC108" s="94" t="s">
        <v>44</v>
      </c>
      <c r="AD108" s="95"/>
      <c r="AE108" s="89"/>
      <c r="AF108" s="90"/>
      <c r="AG108" s="90"/>
      <c r="AH108" s="91"/>
      <c r="AI108" s="89"/>
      <c r="AJ108" s="90"/>
      <c r="AK108" s="90"/>
      <c r="AL108" s="91"/>
      <c r="AM108" s="89"/>
      <c r="AN108" s="90"/>
      <c r="AO108" s="90"/>
      <c r="AP108" s="91"/>
      <c r="AQ108" s="89"/>
      <c r="AR108" s="90"/>
      <c r="AS108" s="90"/>
      <c r="AT108" s="91"/>
      <c r="AU108" s="89"/>
      <c r="AV108" s="90"/>
      <c r="AW108" s="90"/>
      <c r="AX108" s="91"/>
      <c r="AY108" s="89"/>
      <c r="AZ108" s="90"/>
      <c r="BA108" s="90"/>
      <c r="BB108" s="91"/>
      <c r="BC108" s="89"/>
      <c r="BD108" s="90"/>
      <c r="BE108" s="90"/>
      <c r="BF108" s="91"/>
      <c r="BG108" s="48" t="str">
        <f t="shared" si="45"/>
        <v>n.é.</v>
      </c>
      <c r="BH108" s="49"/>
    </row>
    <row r="109" spans="1:60" ht="20.100000000000001" customHeight="1" x14ac:dyDescent="0.2">
      <c r="A109" s="117" t="s">
        <v>591</v>
      </c>
      <c r="B109" s="111"/>
      <c r="C109" s="107" t="s">
        <v>21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9"/>
      <c r="AC109" s="94" t="s">
        <v>43</v>
      </c>
      <c r="AD109" s="95"/>
      <c r="AE109" s="89"/>
      <c r="AF109" s="90"/>
      <c r="AG109" s="90"/>
      <c r="AH109" s="91"/>
      <c r="AI109" s="89"/>
      <c r="AJ109" s="90"/>
      <c r="AK109" s="90"/>
      <c r="AL109" s="91"/>
      <c r="AM109" s="89"/>
      <c r="AN109" s="90"/>
      <c r="AO109" s="90"/>
      <c r="AP109" s="91"/>
      <c r="AQ109" s="89"/>
      <c r="AR109" s="90"/>
      <c r="AS109" s="90"/>
      <c r="AT109" s="91"/>
      <c r="AU109" s="89"/>
      <c r="AV109" s="90"/>
      <c r="AW109" s="90"/>
      <c r="AX109" s="91"/>
      <c r="AY109" s="89"/>
      <c r="AZ109" s="90"/>
      <c r="BA109" s="90"/>
      <c r="BB109" s="91"/>
      <c r="BC109" s="89"/>
      <c r="BD109" s="90"/>
      <c r="BE109" s="90"/>
      <c r="BF109" s="91"/>
      <c r="BG109" s="48" t="str">
        <f t="shared" si="45"/>
        <v>n.é.</v>
      </c>
      <c r="BH109" s="49"/>
    </row>
    <row r="110" spans="1:60" ht="20.100000000000001" customHeight="1" x14ac:dyDescent="0.2">
      <c r="A110" s="117" t="s">
        <v>592</v>
      </c>
      <c r="B110" s="111"/>
      <c r="C110" s="107" t="s">
        <v>41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9"/>
      <c r="AC110" s="94" t="s">
        <v>42</v>
      </c>
      <c r="AD110" s="95"/>
      <c r="AE110" s="89"/>
      <c r="AF110" s="90"/>
      <c r="AG110" s="90"/>
      <c r="AH110" s="91"/>
      <c r="AI110" s="89"/>
      <c r="AJ110" s="90"/>
      <c r="AK110" s="90"/>
      <c r="AL110" s="91"/>
      <c r="AM110" s="89"/>
      <c r="AN110" s="90"/>
      <c r="AO110" s="90"/>
      <c r="AP110" s="91"/>
      <c r="AQ110" s="89"/>
      <c r="AR110" s="90"/>
      <c r="AS110" s="90"/>
      <c r="AT110" s="91"/>
      <c r="AU110" s="89"/>
      <c r="AV110" s="90"/>
      <c r="AW110" s="90"/>
      <c r="AX110" s="91"/>
      <c r="AY110" s="89"/>
      <c r="AZ110" s="90"/>
      <c r="BA110" s="90"/>
      <c r="BB110" s="91"/>
      <c r="BC110" s="89"/>
      <c r="BD110" s="90"/>
      <c r="BE110" s="90"/>
      <c r="BF110" s="91"/>
      <c r="BG110" s="48" t="str">
        <f t="shared" si="45"/>
        <v>n.é.</v>
      </c>
      <c r="BH110" s="49"/>
    </row>
    <row r="111" spans="1:60" ht="20.100000000000001" customHeight="1" x14ac:dyDescent="0.2">
      <c r="A111" s="117" t="s">
        <v>593</v>
      </c>
      <c r="B111" s="111"/>
      <c r="C111" s="59" t="s">
        <v>18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/>
      <c r="AC111" s="94" t="s">
        <v>40</v>
      </c>
      <c r="AD111" s="95"/>
      <c r="AE111" s="89"/>
      <c r="AF111" s="90"/>
      <c r="AG111" s="90"/>
      <c r="AH111" s="91"/>
      <c r="AI111" s="89"/>
      <c r="AJ111" s="90"/>
      <c r="AK111" s="90"/>
      <c r="AL111" s="91"/>
      <c r="AM111" s="89"/>
      <c r="AN111" s="90"/>
      <c r="AO111" s="90"/>
      <c r="AP111" s="91"/>
      <c r="AQ111" s="89"/>
      <c r="AR111" s="90"/>
      <c r="AS111" s="90"/>
      <c r="AT111" s="91"/>
      <c r="AU111" s="89"/>
      <c r="AV111" s="90"/>
      <c r="AW111" s="90"/>
      <c r="AX111" s="91"/>
      <c r="AY111" s="89"/>
      <c r="AZ111" s="90"/>
      <c r="BA111" s="90"/>
      <c r="BB111" s="91"/>
      <c r="BC111" s="89"/>
      <c r="BD111" s="90"/>
      <c r="BE111" s="90"/>
      <c r="BF111" s="91"/>
      <c r="BG111" s="48" t="str">
        <f t="shared" si="45"/>
        <v>n.é.</v>
      </c>
      <c r="BH111" s="49"/>
    </row>
    <row r="112" spans="1:60" ht="20.100000000000001" customHeight="1" x14ac:dyDescent="0.2">
      <c r="A112" s="117" t="s">
        <v>594</v>
      </c>
      <c r="B112" s="111"/>
      <c r="C112" s="59" t="s">
        <v>37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1"/>
      <c r="AC112" s="94" t="s">
        <v>39</v>
      </c>
      <c r="AD112" s="95"/>
      <c r="AE112" s="89"/>
      <c r="AF112" s="90"/>
      <c r="AG112" s="90"/>
      <c r="AH112" s="91"/>
      <c r="AI112" s="89"/>
      <c r="AJ112" s="90"/>
      <c r="AK112" s="90"/>
      <c r="AL112" s="91"/>
      <c r="AM112" s="89"/>
      <c r="AN112" s="90"/>
      <c r="AO112" s="90"/>
      <c r="AP112" s="91"/>
      <c r="AQ112" s="89"/>
      <c r="AR112" s="90"/>
      <c r="AS112" s="90"/>
      <c r="AT112" s="91"/>
      <c r="AU112" s="89"/>
      <c r="AV112" s="90"/>
      <c r="AW112" s="90"/>
      <c r="AX112" s="91"/>
      <c r="AY112" s="89"/>
      <c r="AZ112" s="90"/>
      <c r="BA112" s="90"/>
      <c r="BB112" s="91"/>
      <c r="BC112" s="89"/>
      <c r="BD112" s="90"/>
      <c r="BE112" s="90"/>
      <c r="BF112" s="91"/>
      <c r="BG112" s="48" t="str">
        <f t="shared" si="45"/>
        <v>n.é.</v>
      </c>
      <c r="BH112" s="49"/>
    </row>
    <row r="113" spans="1:65" ht="20.100000000000001" customHeight="1" x14ac:dyDescent="0.2">
      <c r="A113" s="117" t="s">
        <v>595</v>
      </c>
      <c r="B113" s="111"/>
      <c r="C113" s="59" t="s">
        <v>36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1"/>
      <c r="AC113" s="94" t="s">
        <v>38</v>
      </c>
      <c r="AD113" s="95"/>
      <c r="AE113" s="89"/>
      <c r="AF113" s="90"/>
      <c r="AG113" s="90"/>
      <c r="AH113" s="91"/>
      <c r="AI113" s="89"/>
      <c r="AJ113" s="90"/>
      <c r="AK113" s="90"/>
      <c r="AL113" s="91"/>
      <c r="AM113" s="89"/>
      <c r="AN113" s="90"/>
      <c r="AO113" s="90"/>
      <c r="AP113" s="91"/>
      <c r="AQ113" s="89"/>
      <c r="AR113" s="90"/>
      <c r="AS113" s="90"/>
      <c r="AT113" s="91"/>
      <c r="AU113" s="89"/>
      <c r="AV113" s="90"/>
      <c r="AW113" s="90"/>
      <c r="AX113" s="91"/>
      <c r="AY113" s="89"/>
      <c r="AZ113" s="90"/>
      <c r="BA113" s="90"/>
      <c r="BB113" s="91"/>
      <c r="BC113" s="89"/>
      <c r="BD113" s="90"/>
      <c r="BE113" s="90"/>
      <c r="BF113" s="91"/>
      <c r="BG113" s="48" t="str">
        <f t="shared" si="45"/>
        <v>n.é.</v>
      </c>
      <c r="BH113" s="49"/>
    </row>
    <row r="114" spans="1:65" s="2" customFormat="1" ht="20.100000000000001" customHeight="1" x14ac:dyDescent="0.2">
      <c r="A114" s="117" t="s">
        <v>596</v>
      </c>
      <c r="B114" s="111"/>
      <c r="C114" s="59" t="s">
        <v>35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1"/>
      <c r="AC114" s="94" t="s">
        <v>34</v>
      </c>
      <c r="AD114" s="95"/>
      <c r="AE114" s="89"/>
      <c r="AF114" s="90"/>
      <c r="AG114" s="90"/>
      <c r="AH114" s="91"/>
      <c r="AI114" s="89"/>
      <c r="AJ114" s="90"/>
      <c r="AK114" s="90"/>
      <c r="AL114" s="91"/>
      <c r="AM114" s="89"/>
      <c r="AN114" s="90"/>
      <c r="AO114" s="90"/>
      <c r="AP114" s="91"/>
      <c r="AQ114" s="89"/>
      <c r="AR114" s="90"/>
      <c r="AS114" s="90"/>
      <c r="AT114" s="91"/>
      <c r="AU114" s="89"/>
      <c r="AV114" s="90"/>
      <c r="AW114" s="90"/>
      <c r="AX114" s="91"/>
      <c r="AY114" s="89"/>
      <c r="AZ114" s="90"/>
      <c r="BA114" s="90"/>
      <c r="BB114" s="91"/>
      <c r="BC114" s="89"/>
      <c r="BD114" s="90"/>
      <c r="BE114" s="90"/>
      <c r="BF114" s="91"/>
      <c r="BG114" s="48" t="str">
        <f t="shared" si="45"/>
        <v>n.é.</v>
      </c>
      <c r="BH114" s="49"/>
    </row>
    <row r="115" spans="1:65" s="2" customFormat="1" ht="20.100000000000001" customHeight="1" x14ac:dyDescent="0.2">
      <c r="A115" s="117" t="s">
        <v>597</v>
      </c>
      <c r="B115" s="111"/>
      <c r="C115" s="59" t="s">
        <v>25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1"/>
      <c r="AC115" s="94" t="s">
        <v>33</v>
      </c>
      <c r="AD115" s="95"/>
      <c r="AE115" s="89"/>
      <c r="AF115" s="90"/>
      <c r="AG115" s="90"/>
      <c r="AH115" s="91"/>
      <c r="AI115" s="89"/>
      <c r="AJ115" s="90"/>
      <c r="AK115" s="90"/>
      <c r="AL115" s="91"/>
      <c r="AM115" s="89"/>
      <c r="AN115" s="90"/>
      <c r="AO115" s="90"/>
      <c r="AP115" s="91"/>
      <c r="AQ115" s="89"/>
      <c r="AR115" s="90"/>
      <c r="AS115" s="90"/>
      <c r="AT115" s="91"/>
      <c r="AU115" s="89"/>
      <c r="AV115" s="90"/>
      <c r="AW115" s="90"/>
      <c r="AX115" s="91"/>
      <c r="AY115" s="89"/>
      <c r="AZ115" s="90"/>
      <c r="BA115" s="90"/>
      <c r="BB115" s="91"/>
      <c r="BC115" s="89"/>
      <c r="BD115" s="90"/>
      <c r="BE115" s="90"/>
      <c r="BF115" s="91"/>
      <c r="BG115" s="48" t="str">
        <f t="shared" si="45"/>
        <v>n.é.</v>
      </c>
      <c r="BH115" s="49"/>
    </row>
    <row r="116" spans="1:65" s="2" customFormat="1" ht="20.100000000000001" customHeight="1" x14ac:dyDescent="0.2">
      <c r="A116" s="116" t="s">
        <v>598</v>
      </c>
      <c r="B116" s="112"/>
      <c r="C116" s="121" t="s">
        <v>440</v>
      </c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3"/>
      <c r="AC116" s="92" t="s">
        <v>27</v>
      </c>
      <c r="AD116" s="93"/>
      <c r="AE116" s="86">
        <f>SUM(AE103:AH115)</f>
        <v>0</v>
      </c>
      <c r="AF116" s="87"/>
      <c r="AG116" s="87"/>
      <c r="AH116" s="88"/>
      <c r="AI116" s="86">
        <f t="shared" ref="AI116" si="78">SUM(AI103:AL115)</f>
        <v>0</v>
      </c>
      <c r="AJ116" s="87"/>
      <c r="AK116" s="87"/>
      <c r="AL116" s="88"/>
      <c r="AM116" s="86">
        <f t="shared" ref="AM116" si="79">SUM(AM103:AP115)</f>
        <v>0</v>
      </c>
      <c r="AN116" s="87"/>
      <c r="AO116" s="87"/>
      <c r="AP116" s="88"/>
      <c r="AQ116" s="86">
        <f t="shared" ref="AQ116" si="80">SUM(AQ103:AT115)</f>
        <v>0</v>
      </c>
      <c r="AR116" s="87"/>
      <c r="AS116" s="87"/>
      <c r="AT116" s="88"/>
      <c r="AU116" s="86">
        <f t="shared" ref="AU116" si="81">SUM(AU103:AX115)</f>
        <v>0</v>
      </c>
      <c r="AV116" s="87"/>
      <c r="AW116" s="87"/>
      <c r="AX116" s="88"/>
      <c r="AY116" s="86">
        <f t="shared" ref="AY116" si="82">SUM(AY103:BB115)</f>
        <v>0</v>
      </c>
      <c r="AZ116" s="87"/>
      <c r="BA116" s="87"/>
      <c r="BB116" s="88"/>
      <c r="BC116" s="86">
        <f t="shared" ref="BC116" si="83">SUM(BC103:BF115)</f>
        <v>0</v>
      </c>
      <c r="BD116" s="87"/>
      <c r="BE116" s="87"/>
      <c r="BF116" s="88"/>
      <c r="BG116" s="65" t="str">
        <f t="shared" si="45"/>
        <v>n.é.</v>
      </c>
      <c r="BH116" s="66"/>
    </row>
    <row r="117" spans="1:65" ht="20.100000000000001" customHeight="1" x14ac:dyDescent="0.2">
      <c r="A117" s="117" t="s">
        <v>599</v>
      </c>
      <c r="B117" s="111"/>
      <c r="C117" s="59" t="s">
        <v>22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1"/>
      <c r="AC117" s="94" t="s">
        <v>28</v>
      </c>
      <c r="AD117" s="95"/>
      <c r="AE117" s="89"/>
      <c r="AF117" s="90"/>
      <c r="AG117" s="90"/>
      <c r="AH117" s="91"/>
      <c r="AI117" s="89"/>
      <c r="AJ117" s="90"/>
      <c r="AK117" s="90"/>
      <c r="AL117" s="91"/>
      <c r="AM117" s="89"/>
      <c r="AN117" s="90"/>
      <c r="AO117" s="90"/>
      <c r="AP117" s="91"/>
      <c r="AQ117" s="89"/>
      <c r="AR117" s="90"/>
      <c r="AS117" s="90"/>
      <c r="AT117" s="91"/>
      <c r="AU117" s="89"/>
      <c r="AV117" s="90"/>
      <c r="AW117" s="90"/>
      <c r="AX117" s="91"/>
      <c r="AY117" s="89"/>
      <c r="AZ117" s="90"/>
      <c r="BA117" s="90"/>
      <c r="BB117" s="91"/>
      <c r="BC117" s="89"/>
      <c r="BD117" s="90"/>
      <c r="BE117" s="90"/>
      <c r="BF117" s="91"/>
      <c r="BG117" s="48" t="str">
        <f t="shared" si="45"/>
        <v>n.é.</v>
      </c>
      <c r="BH117" s="49"/>
    </row>
    <row r="118" spans="1:65" ht="20.100000000000001" customHeight="1" x14ac:dyDescent="0.2">
      <c r="A118" s="117" t="s">
        <v>600</v>
      </c>
      <c r="B118" s="111"/>
      <c r="C118" s="59" t="s">
        <v>423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1"/>
      <c r="AC118" s="94" t="s">
        <v>29</v>
      </c>
      <c r="AD118" s="95"/>
      <c r="AE118" s="89"/>
      <c r="AF118" s="90"/>
      <c r="AG118" s="90"/>
      <c r="AH118" s="91"/>
      <c r="AI118" s="89"/>
      <c r="AJ118" s="90"/>
      <c r="AK118" s="90"/>
      <c r="AL118" s="91"/>
      <c r="AM118" s="89"/>
      <c r="AN118" s="90"/>
      <c r="AO118" s="90"/>
      <c r="AP118" s="91"/>
      <c r="AQ118" s="89"/>
      <c r="AR118" s="90"/>
      <c r="AS118" s="90"/>
      <c r="AT118" s="91"/>
      <c r="AU118" s="89"/>
      <c r="AV118" s="90"/>
      <c r="AW118" s="90"/>
      <c r="AX118" s="91"/>
      <c r="AY118" s="89"/>
      <c r="AZ118" s="90"/>
      <c r="BA118" s="90"/>
      <c r="BB118" s="91"/>
      <c r="BC118" s="89"/>
      <c r="BD118" s="90"/>
      <c r="BE118" s="90"/>
      <c r="BF118" s="91"/>
      <c r="BG118" s="48" t="str">
        <f t="shared" si="45"/>
        <v>n.é.</v>
      </c>
      <c r="BH118" s="49"/>
    </row>
    <row r="119" spans="1:65" ht="20.100000000000001" customHeight="1" x14ac:dyDescent="0.2">
      <c r="A119" s="117" t="s">
        <v>601</v>
      </c>
      <c r="B119" s="111"/>
      <c r="C119" s="75" t="s">
        <v>23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94" t="s">
        <v>30</v>
      </c>
      <c r="AD119" s="95"/>
      <c r="AE119" s="89"/>
      <c r="AF119" s="90"/>
      <c r="AG119" s="90"/>
      <c r="AH119" s="91"/>
      <c r="AI119" s="89"/>
      <c r="AJ119" s="90"/>
      <c r="AK119" s="90"/>
      <c r="AL119" s="91"/>
      <c r="AM119" s="89"/>
      <c r="AN119" s="90"/>
      <c r="AO119" s="90"/>
      <c r="AP119" s="91"/>
      <c r="AQ119" s="89"/>
      <c r="AR119" s="90"/>
      <c r="AS119" s="90"/>
      <c r="AT119" s="91"/>
      <c r="AU119" s="89"/>
      <c r="AV119" s="90"/>
      <c r="AW119" s="90"/>
      <c r="AX119" s="91"/>
      <c r="AY119" s="89"/>
      <c r="AZ119" s="90"/>
      <c r="BA119" s="90"/>
      <c r="BB119" s="91"/>
      <c r="BC119" s="89"/>
      <c r="BD119" s="90"/>
      <c r="BE119" s="90"/>
      <c r="BF119" s="91"/>
      <c r="BG119" s="48" t="str">
        <f t="shared" si="45"/>
        <v>n.é.</v>
      </c>
      <c r="BH119" s="49"/>
    </row>
    <row r="120" spans="1:65" ht="20.100000000000001" customHeight="1" x14ac:dyDescent="0.2">
      <c r="A120" s="116" t="s">
        <v>602</v>
      </c>
      <c r="B120" s="112"/>
      <c r="C120" s="78" t="s">
        <v>441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92" t="s">
        <v>31</v>
      </c>
      <c r="AD120" s="93"/>
      <c r="AE120" s="86">
        <f t="shared" ref="AE120" si="84">SUM(AE117:AH119)</f>
        <v>0</v>
      </c>
      <c r="AF120" s="87"/>
      <c r="AG120" s="87"/>
      <c r="AH120" s="88"/>
      <c r="AI120" s="86">
        <f t="shared" ref="AI120" si="85">SUM(AI117:AL119)</f>
        <v>0</v>
      </c>
      <c r="AJ120" s="87"/>
      <c r="AK120" s="87"/>
      <c r="AL120" s="88"/>
      <c r="AM120" s="86">
        <f t="shared" ref="AM120" si="86">SUM(AM117:AP119)</f>
        <v>0</v>
      </c>
      <c r="AN120" s="87"/>
      <c r="AO120" s="87"/>
      <c r="AP120" s="88"/>
      <c r="AQ120" s="86">
        <f t="shared" ref="AQ120" si="87">SUM(AQ117:AT119)</f>
        <v>0</v>
      </c>
      <c r="AR120" s="87"/>
      <c r="AS120" s="87"/>
      <c r="AT120" s="88"/>
      <c r="AU120" s="86">
        <f t="shared" ref="AU120" si="88">SUM(AU117:AX119)</f>
        <v>0</v>
      </c>
      <c r="AV120" s="87"/>
      <c r="AW120" s="87"/>
      <c r="AX120" s="88"/>
      <c r="AY120" s="86">
        <f t="shared" ref="AY120" si="89">SUM(AY117:BB119)</f>
        <v>0</v>
      </c>
      <c r="AZ120" s="87"/>
      <c r="BA120" s="87"/>
      <c r="BB120" s="88"/>
      <c r="BC120" s="86">
        <f t="shared" ref="BC120" si="90">SUM(BC117:BF119)</f>
        <v>0</v>
      </c>
      <c r="BD120" s="87"/>
      <c r="BE120" s="87"/>
      <c r="BF120" s="88"/>
      <c r="BG120" s="65" t="str">
        <f t="shared" si="45"/>
        <v>n.é.</v>
      </c>
      <c r="BH120" s="66"/>
      <c r="BM120" s="1">
        <f>55000*1.18*0.175</f>
        <v>11357.5</v>
      </c>
    </row>
    <row r="121" spans="1:65" ht="20.100000000000001" customHeight="1" x14ac:dyDescent="0.2">
      <c r="A121" s="116" t="s">
        <v>603</v>
      </c>
      <c r="B121" s="112"/>
      <c r="C121" s="121" t="s">
        <v>442</v>
      </c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3"/>
      <c r="AC121" s="92" t="s">
        <v>32</v>
      </c>
      <c r="AD121" s="93"/>
      <c r="AE121" s="86">
        <f>AE116+AE120</f>
        <v>0</v>
      </c>
      <c r="AF121" s="87"/>
      <c r="AG121" s="87"/>
      <c r="AH121" s="88"/>
      <c r="AI121" s="86">
        <f t="shared" ref="AI121" si="91">AI116+AI120</f>
        <v>0</v>
      </c>
      <c r="AJ121" s="87"/>
      <c r="AK121" s="87"/>
      <c r="AL121" s="88"/>
      <c r="AM121" s="86">
        <f t="shared" ref="AM121" si="92">AM116+AM120</f>
        <v>0</v>
      </c>
      <c r="AN121" s="87"/>
      <c r="AO121" s="87"/>
      <c r="AP121" s="88"/>
      <c r="AQ121" s="86">
        <f t="shared" ref="AQ121" si="93">AQ116+AQ120</f>
        <v>0</v>
      </c>
      <c r="AR121" s="87"/>
      <c r="AS121" s="87"/>
      <c r="AT121" s="88"/>
      <c r="AU121" s="86">
        <f t="shared" ref="AU121" si="94">AU116+AU120</f>
        <v>0</v>
      </c>
      <c r="AV121" s="87"/>
      <c r="AW121" s="87"/>
      <c r="AX121" s="88"/>
      <c r="AY121" s="86">
        <f t="shared" ref="AY121" si="95">AY116+AY120</f>
        <v>0</v>
      </c>
      <c r="AZ121" s="87"/>
      <c r="BA121" s="87"/>
      <c r="BB121" s="88"/>
      <c r="BC121" s="86">
        <f t="shared" ref="BC121" si="96">BC116+BC120</f>
        <v>0</v>
      </c>
      <c r="BD121" s="87"/>
      <c r="BE121" s="87"/>
      <c r="BF121" s="88"/>
      <c r="BG121" s="65" t="str">
        <f t="shared" si="45"/>
        <v>n.é.</v>
      </c>
      <c r="BH121" s="66"/>
    </row>
    <row r="122" spans="1:65" s="3" customFormat="1" ht="20.100000000000001" customHeight="1" x14ac:dyDescent="0.2">
      <c r="A122" s="116" t="s">
        <v>604</v>
      </c>
      <c r="B122" s="112"/>
      <c r="C122" s="78" t="s">
        <v>24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92" t="s">
        <v>52</v>
      </c>
      <c r="AD122" s="93"/>
      <c r="AE122" s="118">
        <v>0</v>
      </c>
      <c r="AF122" s="119"/>
      <c r="AG122" s="119"/>
      <c r="AH122" s="120"/>
      <c r="AI122" s="118">
        <v>0</v>
      </c>
      <c r="AJ122" s="119"/>
      <c r="AK122" s="119"/>
      <c r="AL122" s="120"/>
      <c r="AM122" s="118">
        <v>0</v>
      </c>
      <c r="AN122" s="119"/>
      <c r="AO122" s="119"/>
      <c r="AP122" s="120"/>
      <c r="AQ122" s="118">
        <v>0</v>
      </c>
      <c r="AR122" s="119"/>
      <c r="AS122" s="119"/>
      <c r="AT122" s="120"/>
      <c r="AU122" s="118">
        <v>0</v>
      </c>
      <c r="AV122" s="119"/>
      <c r="AW122" s="119"/>
      <c r="AX122" s="120"/>
      <c r="AY122" s="118">
        <v>0</v>
      </c>
      <c r="AZ122" s="119"/>
      <c r="BA122" s="119"/>
      <c r="BB122" s="120"/>
      <c r="BC122" s="118">
        <v>0</v>
      </c>
      <c r="BD122" s="119"/>
      <c r="BE122" s="119"/>
      <c r="BF122" s="120"/>
      <c r="BG122" s="65" t="str">
        <f t="shared" si="45"/>
        <v>n.é.</v>
      </c>
      <c r="BH122" s="66"/>
    </row>
    <row r="123" spans="1:65" ht="20.100000000000001" customHeight="1" x14ac:dyDescent="0.2">
      <c r="A123" s="117" t="s">
        <v>605</v>
      </c>
      <c r="B123" s="111"/>
      <c r="C123" s="59" t="s">
        <v>63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94" t="s">
        <v>82</v>
      </c>
      <c r="AD123" s="95"/>
      <c r="AE123" s="89">
        <v>12000</v>
      </c>
      <c r="AF123" s="90"/>
      <c r="AG123" s="90"/>
      <c r="AH123" s="91"/>
      <c r="AI123" s="89"/>
      <c r="AJ123" s="90"/>
      <c r="AK123" s="90"/>
      <c r="AL123" s="91"/>
      <c r="AM123" s="89"/>
      <c r="AN123" s="90"/>
      <c r="AO123" s="90"/>
      <c r="AP123" s="91"/>
      <c r="AQ123" s="89"/>
      <c r="AR123" s="90"/>
      <c r="AS123" s="90"/>
      <c r="AT123" s="91"/>
      <c r="AU123" s="89"/>
      <c r="AV123" s="90"/>
      <c r="AW123" s="90"/>
      <c r="AX123" s="91"/>
      <c r="AY123" s="89"/>
      <c r="AZ123" s="90"/>
      <c r="BA123" s="90"/>
      <c r="BB123" s="91"/>
      <c r="BC123" s="89"/>
      <c r="BD123" s="90"/>
      <c r="BE123" s="90"/>
      <c r="BF123" s="91"/>
      <c r="BG123" s="48" t="str">
        <f t="shared" si="45"/>
        <v>n.é.</v>
      </c>
      <c r="BH123" s="49"/>
    </row>
    <row r="124" spans="1:65" ht="20.100000000000001" customHeight="1" x14ac:dyDescent="0.2">
      <c r="A124" s="117" t="s">
        <v>606</v>
      </c>
      <c r="B124" s="111"/>
      <c r="C124" s="59" t="s">
        <v>64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1"/>
      <c r="AC124" s="94" t="s">
        <v>83</v>
      </c>
      <c r="AD124" s="95"/>
      <c r="AE124" s="89">
        <v>500000</v>
      </c>
      <c r="AF124" s="90"/>
      <c r="AG124" s="90"/>
      <c r="AH124" s="91"/>
      <c r="AI124" s="89"/>
      <c r="AJ124" s="90"/>
      <c r="AK124" s="90"/>
      <c r="AL124" s="91"/>
      <c r="AM124" s="89"/>
      <c r="AN124" s="90"/>
      <c r="AO124" s="90"/>
      <c r="AP124" s="91"/>
      <c r="AQ124" s="89"/>
      <c r="AR124" s="90"/>
      <c r="AS124" s="90"/>
      <c r="AT124" s="91"/>
      <c r="AU124" s="89"/>
      <c r="AV124" s="90"/>
      <c r="AW124" s="90"/>
      <c r="AX124" s="91"/>
      <c r="AY124" s="89"/>
      <c r="AZ124" s="90"/>
      <c r="BA124" s="90"/>
      <c r="BB124" s="91"/>
      <c r="BC124" s="89"/>
      <c r="BD124" s="90"/>
      <c r="BE124" s="90"/>
      <c r="BF124" s="91"/>
      <c r="BG124" s="48" t="str">
        <f t="shared" si="45"/>
        <v>n.é.</v>
      </c>
      <c r="BH124" s="49"/>
    </row>
    <row r="125" spans="1:65" ht="20.100000000000001" customHeight="1" x14ac:dyDescent="0.2">
      <c r="A125" s="117" t="s">
        <v>607</v>
      </c>
      <c r="B125" s="111"/>
      <c r="C125" s="59" t="s">
        <v>65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94" t="s">
        <v>84</v>
      </c>
      <c r="AD125" s="95"/>
      <c r="AE125" s="89"/>
      <c r="AF125" s="90"/>
      <c r="AG125" s="90"/>
      <c r="AH125" s="91"/>
      <c r="AI125" s="89"/>
      <c r="AJ125" s="90"/>
      <c r="AK125" s="90"/>
      <c r="AL125" s="91"/>
      <c r="AM125" s="89"/>
      <c r="AN125" s="90"/>
      <c r="AO125" s="90"/>
      <c r="AP125" s="91"/>
      <c r="AQ125" s="89"/>
      <c r="AR125" s="90"/>
      <c r="AS125" s="90"/>
      <c r="AT125" s="91"/>
      <c r="AU125" s="89"/>
      <c r="AV125" s="90"/>
      <c r="AW125" s="90"/>
      <c r="AX125" s="91"/>
      <c r="AY125" s="89"/>
      <c r="AZ125" s="90"/>
      <c r="BA125" s="90"/>
      <c r="BB125" s="91"/>
      <c r="BC125" s="89"/>
      <c r="BD125" s="90"/>
      <c r="BE125" s="90"/>
      <c r="BF125" s="91"/>
      <c r="BG125" s="48" t="str">
        <f t="shared" si="45"/>
        <v>n.é.</v>
      </c>
      <c r="BH125" s="49"/>
    </row>
    <row r="126" spans="1:65" ht="20.100000000000001" customHeight="1" x14ac:dyDescent="0.2">
      <c r="A126" s="116" t="s">
        <v>608</v>
      </c>
      <c r="B126" s="112"/>
      <c r="C126" s="78" t="s">
        <v>443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80"/>
      <c r="AC126" s="92" t="s">
        <v>92</v>
      </c>
      <c r="AD126" s="93"/>
      <c r="AE126" s="86">
        <f>SUM(AE123:AH125)</f>
        <v>512000</v>
      </c>
      <c r="AF126" s="87"/>
      <c r="AG126" s="87"/>
      <c r="AH126" s="88"/>
      <c r="AI126" s="86">
        <f t="shared" ref="AI126" si="97">SUM(AI123:AL125)</f>
        <v>0</v>
      </c>
      <c r="AJ126" s="87"/>
      <c r="AK126" s="87"/>
      <c r="AL126" s="88"/>
      <c r="AM126" s="86">
        <f t="shared" ref="AM126" si="98">SUM(AM123:AP125)</f>
        <v>0</v>
      </c>
      <c r="AN126" s="87"/>
      <c r="AO126" s="87"/>
      <c r="AP126" s="88"/>
      <c r="AQ126" s="86">
        <f t="shared" ref="AQ126" si="99">SUM(AQ123:AT125)</f>
        <v>0</v>
      </c>
      <c r="AR126" s="87"/>
      <c r="AS126" s="87"/>
      <c r="AT126" s="88"/>
      <c r="AU126" s="86">
        <f t="shared" ref="AU126" si="100">SUM(AU123:AX125)</f>
        <v>0</v>
      </c>
      <c r="AV126" s="87"/>
      <c r="AW126" s="87"/>
      <c r="AX126" s="88"/>
      <c r="AY126" s="86">
        <f t="shared" ref="AY126" si="101">SUM(AY123:BB125)</f>
        <v>0</v>
      </c>
      <c r="AZ126" s="87"/>
      <c r="BA126" s="87"/>
      <c r="BB126" s="88"/>
      <c r="BC126" s="86">
        <f t="shared" ref="BC126" si="102">SUM(BC123:BF125)</f>
        <v>0</v>
      </c>
      <c r="BD126" s="87"/>
      <c r="BE126" s="87"/>
      <c r="BF126" s="88"/>
      <c r="BG126" s="65" t="str">
        <f t="shared" si="45"/>
        <v>n.é.</v>
      </c>
      <c r="BH126" s="66"/>
    </row>
    <row r="127" spans="1:65" ht="20.100000000000001" customHeight="1" x14ac:dyDescent="0.2">
      <c r="A127" s="117" t="s">
        <v>609</v>
      </c>
      <c r="B127" s="111"/>
      <c r="C127" s="59" t="s">
        <v>66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1"/>
      <c r="AC127" s="94" t="s">
        <v>85</v>
      </c>
      <c r="AD127" s="95"/>
      <c r="AE127" s="89"/>
      <c r="AF127" s="90"/>
      <c r="AG127" s="90"/>
      <c r="AH127" s="91"/>
      <c r="AI127" s="89"/>
      <c r="AJ127" s="90"/>
      <c r="AK127" s="90"/>
      <c r="AL127" s="91"/>
      <c r="AM127" s="89"/>
      <c r="AN127" s="90"/>
      <c r="AO127" s="90"/>
      <c r="AP127" s="91"/>
      <c r="AQ127" s="89"/>
      <c r="AR127" s="90"/>
      <c r="AS127" s="90"/>
      <c r="AT127" s="91"/>
      <c r="AU127" s="89"/>
      <c r="AV127" s="90"/>
      <c r="AW127" s="90"/>
      <c r="AX127" s="91"/>
      <c r="AY127" s="89"/>
      <c r="AZ127" s="90"/>
      <c r="BA127" s="90"/>
      <c r="BB127" s="91"/>
      <c r="BC127" s="89"/>
      <c r="BD127" s="90"/>
      <c r="BE127" s="90"/>
      <c r="BF127" s="91"/>
      <c r="BG127" s="48" t="str">
        <f t="shared" si="45"/>
        <v>n.é.</v>
      </c>
      <c r="BH127" s="49"/>
    </row>
    <row r="128" spans="1:65" ht="20.100000000000001" customHeight="1" x14ac:dyDescent="0.2">
      <c r="A128" s="117" t="s">
        <v>610</v>
      </c>
      <c r="B128" s="111"/>
      <c r="C128" s="59" t="s">
        <v>67</v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94" t="s">
        <v>86</v>
      </c>
      <c r="AD128" s="95"/>
      <c r="AE128" s="89"/>
      <c r="AF128" s="90"/>
      <c r="AG128" s="90"/>
      <c r="AH128" s="91"/>
      <c r="AI128" s="89"/>
      <c r="AJ128" s="90"/>
      <c r="AK128" s="90"/>
      <c r="AL128" s="91"/>
      <c r="AM128" s="89"/>
      <c r="AN128" s="90"/>
      <c r="AO128" s="90"/>
      <c r="AP128" s="91"/>
      <c r="AQ128" s="89"/>
      <c r="AR128" s="90"/>
      <c r="AS128" s="90"/>
      <c r="AT128" s="91"/>
      <c r="AU128" s="89"/>
      <c r="AV128" s="90"/>
      <c r="AW128" s="90"/>
      <c r="AX128" s="91"/>
      <c r="AY128" s="89"/>
      <c r="AZ128" s="90"/>
      <c r="BA128" s="90"/>
      <c r="BB128" s="91"/>
      <c r="BC128" s="89"/>
      <c r="BD128" s="90"/>
      <c r="BE128" s="90"/>
      <c r="BF128" s="91"/>
      <c r="BG128" s="48" t="str">
        <f t="shared" si="45"/>
        <v>n.é.</v>
      </c>
      <c r="BH128" s="49"/>
    </row>
    <row r="129" spans="1:60" ht="20.100000000000001" customHeight="1" x14ac:dyDescent="0.2">
      <c r="A129" s="116" t="s">
        <v>611</v>
      </c>
      <c r="B129" s="112"/>
      <c r="C129" s="78" t="s">
        <v>444</v>
      </c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92" t="s">
        <v>93</v>
      </c>
      <c r="AD129" s="93"/>
      <c r="AE129" s="86">
        <f>SUM(AE127:AH128)</f>
        <v>0</v>
      </c>
      <c r="AF129" s="87"/>
      <c r="AG129" s="87"/>
      <c r="AH129" s="88"/>
      <c r="AI129" s="86">
        <f t="shared" ref="AI129" si="103">SUM(AI127:AL128)</f>
        <v>0</v>
      </c>
      <c r="AJ129" s="87"/>
      <c r="AK129" s="87"/>
      <c r="AL129" s="88"/>
      <c r="AM129" s="86">
        <f t="shared" ref="AM129" si="104">SUM(AM127:AP128)</f>
        <v>0</v>
      </c>
      <c r="AN129" s="87"/>
      <c r="AO129" s="87"/>
      <c r="AP129" s="88"/>
      <c r="AQ129" s="86">
        <f t="shared" ref="AQ129" si="105">SUM(AQ127:AT128)</f>
        <v>0</v>
      </c>
      <c r="AR129" s="87"/>
      <c r="AS129" s="87"/>
      <c r="AT129" s="88"/>
      <c r="AU129" s="86">
        <f t="shared" ref="AU129" si="106">SUM(AU127:AX128)</f>
        <v>0</v>
      </c>
      <c r="AV129" s="87"/>
      <c r="AW129" s="87"/>
      <c r="AX129" s="88"/>
      <c r="AY129" s="86">
        <f t="shared" ref="AY129" si="107">SUM(AY127:BB128)</f>
        <v>0</v>
      </c>
      <c r="AZ129" s="87"/>
      <c r="BA129" s="87"/>
      <c r="BB129" s="88"/>
      <c r="BC129" s="86">
        <f t="shared" ref="BC129" si="108">SUM(BC127:BF128)</f>
        <v>0</v>
      </c>
      <c r="BD129" s="87"/>
      <c r="BE129" s="87"/>
      <c r="BF129" s="88"/>
      <c r="BG129" s="65" t="str">
        <f t="shared" si="45"/>
        <v>n.é.</v>
      </c>
      <c r="BH129" s="66"/>
    </row>
    <row r="130" spans="1:60" ht="20.100000000000001" customHeight="1" x14ac:dyDescent="0.2">
      <c r="A130" s="117" t="s">
        <v>612</v>
      </c>
      <c r="B130" s="111"/>
      <c r="C130" s="59" t="s">
        <v>68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1"/>
      <c r="AC130" s="94" t="s">
        <v>87</v>
      </c>
      <c r="AD130" s="95"/>
      <c r="AE130" s="89"/>
      <c r="AF130" s="90"/>
      <c r="AG130" s="90"/>
      <c r="AH130" s="91"/>
      <c r="AI130" s="89"/>
      <c r="AJ130" s="90"/>
      <c r="AK130" s="90"/>
      <c r="AL130" s="91"/>
      <c r="AM130" s="89"/>
      <c r="AN130" s="90"/>
      <c r="AO130" s="90"/>
      <c r="AP130" s="91"/>
      <c r="AQ130" s="89"/>
      <c r="AR130" s="90"/>
      <c r="AS130" s="90"/>
      <c r="AT130" s="91"/>
      <c r="AU130" s="89"/>
      <c r="AV130" s="90"/>
      <c r="AW130" s="90"/>
      <c r="AX130" s="91"/>
      <c r="AY130" s="89"/>
      <c r="AZ130" s="90"/>
      <c r="BA130" s="90"/>
      <c r="BB130" s="91"/>
      <c r="BC130" s="89"/>
      <c r="BD130" s="90"/>
      <c r="BE130" s="90"/>
      <c r="BF130" s="91"/>
      <c r="BG130" s="48" t="str">
        <f t="shared" si="45"/>
        <v>n.é.</v>
      </c>
      <c r="BH130" s="49"/>
    </row>
    <row r="131" spans="1:60" ht="20.100000000000001" customHeight="1" x14ac:dyDescent="0.2">
      <c r="A131" s="117" t="s">
        <v>614</v>
      </c>
      <c r="B131" s="111"/>
      <c r="C131" s="59" t="s">
        <v>69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1"/>
      <c r="AC131" s="94" t="s">
        <v>88</v>
      </c>
      <c r="AD131" s="95"/>
      <c r="AE131" s="89"/>
      <c r="AF131" s="90"/>
      <c r="AG131" s="90"/>
      <c r="AH131" s="91"/>
      <c r="AI131" s="89"/>
      <c r="AJ131" s="90"/>
      <c r="AK131" s="90"/>
      <c r="AL131" s="91"/>
      <c r="AM131" s="89"/>
      <c r="AN131" s="90"/>
      <c r="AO131" s="90"/>
      <c r="AP131" s="91"/>
      <c r="AQ131" s="89"/>
      <c r="AR131" s="90"/>
      <c r="AS131" s="90"/>
      <c r="AT131" s="91"/>
      <c r="AU131" s="89"/>
      <c r="AV131" s="90"/>
      <c r="AW131" s="90"/>
      <c r="AX131" s="91"/>
      <c r="AY131" s="89"/>
      <c r="AZ131" s="90"/>
      <c r="BA131" s="90"/>
      <c r="BB131" s="91"/>
      <c r="BC131" s="89"/>
      <c r="BD131" s="90"/>
      <c r="BE131" s="90"/>
      <c r="BF131" s="91"/>
      <c r="BG131" s="48" t="str">
        <f t="shared" si="45"/>
        <v>n.é.</v>
      </c>
      <c r="BH131" s="49"/>
    </row>
    <row r="132" spans="1:60" ht="20.100000000000001" customHeight="1" x14ac:dyDescent="0.2">
      <c r="A132" s="117" t="s">
        <v>615</v>
      </c>
      <c r="B132" s="111"/>
      <c r="C132" s="59" t="s">
        <v>70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1"/>
      <c r="AC132" s="94" t="s">
        <v>89</v>
      </c>
      <c r="AD132" s="95"/>
      <c r="AE132" s="89"/>
      <c r="AF132" s="90"/>
      <c r="AG132" s="90"/>
      <c r="AH132" s="91"/>
      <c r="AI132" s="89"/>
      <c r="AJ132" s="90"/>
      <c r="AK132" s="90"/>
      <c r="AL132" s="91"/>
      <c r="AM132" s="89"/>
      <c r="AN132" s="90"/>
      <c r="AO132" s="90"/>
      <c r="AP132" s="91"/>
      <c r="AQ132" s="89"/>
      <c r="AR132" s="90"/>
      <c r="AS132" s="90"/>
      <c r="AT132" s="91"/>
      <c r="AU132" s="89"/>
      <c r="AV132" s="90"/>
      <c r="AW132" s="90"/>
      <c r="AX132" s="91"/>
      <c r="AY132" s="89"/>
      <c r="AZ132" s="90"/>
      <c r="BA132" s="90"/>
      <c r="BB132" s="91"/>
      <c r="BC132" s="89"/>
      <c r="BD132" s="90"/>
      <c r="BE132" s="90"/>
      <c r="BF132" s="91"/>
      <c r="BG132" s="48" t="str">
        <f t="shared" si="45"/>
        <v>n.é.</v>
      </c>
      <c r="BH132" s="49"/>
    </row>
    <row r="133" spans="1:60" ht="20.100000000000001" customHeight="1" x14ac:dyDescent="0.2">
      <c r="A133" s="117" t="s">
        <v>616</v>
      </c>
      <c r="B133" s="111"/>
      <c r="C133" s="59" t="s">
        <v>71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1"/>
      <c r="AC133" s="94" t="s">
        <v>90</v>
      </c>
      <c r="AD133" s="95"/>
      <c r="AE133" s="89"/>
      <c r="AF133" s="90"/>
      <c r="AG133" s="90"/>
      <c r="AH133" s="91"/>
      <c r="AI133" s="89"/>
      <c r="AJ133" s="90"/>
      <c r="AK133" s="90"/>
      <c r="AL133" s="91"/>
      <c r="AM133" s="89"/>
      <c r="AN133" s="90"/>
      <c r="AO133" s="90"/>
      <c r="AP133" s="91"/>
      <c r="AQ133" s="89"/>
      <c r="AR133" s="90"/>
      <c r="AS133" s="90"/>
      <c r="AT133" s="91"/>
      <c r="AU133" s="89"/>
      <c r="AV133" s="90"/>
      <c r="AW133" s="90"/>
      <c r="AX133" s="91"/>
      <c r="AY133" s="89"/>
      <c r="AZ133" s="90"/>
      <c r="BA133" s="90"/>
      <c r="BB133" s="91"/>
      <c r="BC133" s="89"/>
      <c r="BD133" s="90"/>
      <c r="BE133" s="90"/>
      <c r="BF133" s="91"/>
      <c r="BG133" s="48" t="str">
        <f t="shared" si="45"/>
        <v>n.é.</v>
      </c>
      <c r="BH133" s="49"/>
    </row>
    <row r="134" spans="1:60" ht="20.100000000000001" customHeight="1" x14ac:dyDescent="0.2">
      <c r="A134" s="117" t="s">
        <v>617</v>
      </c>
      <c r="B134" s="111"/>
      <c r="C134" s="113" t="s">
        <v>72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5"/>
      <c r="AC134" s="94" t="s">
        <v>91</v>
      </c>
      <c r="AD134" s="95"/>
      <c r="AE134" s="89"/>
      <c r="AF134" s="90"/>
      <c r="AG134" s="90"/>
      <c r="AH134" s="91"/>
      <c r="AI134" s="89"/>
      <c r="AJ134" s="90"/>
      <c r="AK134" s="90"/>
      <c r="AL134" s="91"/>
      <c r="AM134" s="89"/>
      <c r="AN134" s="90"/>
      <c r="AO134" s="90"/>
      <c r="AP134" s="91"/>
      <c r="AQ134" s="89"/>
      <c r="AR134" s="90"/>
      <c r="AS134" s="90"/>
      <c r="AT134" s="91"/>
      <c r="AU134" s="89"/>
      <c r="AV134" s="90"/>
      <c r="AW134" s="90"/>
      <c r="AX134" s="91"/>
      <c r="AY134" s="89"/>
      <c r="AZ134" s="90"/>
      <c r="BA134" s="90"/>
      <c r="BB134" s="91"/>
      <c r="BC134" s="89"/>
      <c r="BD134" s="90"/>
      <c r="BE134" s="90"/>
      <c r="BF134" s="91"/>
      <c r="BG134" s="48" t="str">
        <f t="shared" si="45"/>
        <v>n.é.</v>
      </c>
      <c r="BH134" s="49"/>
    </row>
    <row r="135" spans="1:60" ht="20.100000000000001" customHeight="1" x14ac:dyDescent="0.2">
      <c r="A135" s="117" t="s">
        <v>618</v>
      </c>
      <c r="B135" s="111"/>
      <c r="C135" s="75" t="s">
        <v>73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94" t="s">
        <v>94</v>
      </c>
      <c r="AD135" s="95"/>
      <c r="AE135" s="89"/>
      <c r="AF135" s="90"/>
      <c r="AG135" s="90"/>
      <c r="AH135" s="91"/>
      <c r="AI135" s="89"/>
      <c r="AJ135" s="90"/>
      <c r="AK135" s="90"/>
      <c r="AL135" s="91"/>
      <c r="AM135" s="89"/>
      <c r="AN135" s="90"/>
      <c r="AO135" s="90"/>
      <c r="AP135" s="91"/>
      <c r="AQ135" s="89"/>
      <c r="AR135" s="90"/>
      <c r="AS135" s="90"/>
      <c r="AT135" s="91"/>
      <c r="AU135" s="89"/>
      <c r="AV135" s="90"/>
      <c r="AW135" s="90"/>
      <c r="AX135" s="91"/>
      <c r="AY135" s="89"/>
      <c r="AZ135" s="90"/>
      <c r="BA135" s="90"/>
      <c r="BB135" s="91"/>
      <c r="BC135" s="89"/>
      <c r="BD135" s="90"/>
      <c r="BE135" s="90"/>
      <c r="BF135" s="91"/>
      <c r="BG135" s="48" t="str">
        <f t="shared" si="45"/>
        <v>n.é.</v>
      </c>
      <c r="BH135" s="49"/>
    </row>
    <row r="136" spans="1:60" ht="20.100000000000001" customHeight="1" x14ac:dyDescent="0.2">
      <c r="A136" s="117" t="s">
        <v>619</v>
      </c>
      <c r="B136" s="111"/>
      <c r="C136" s="59" t="s">
        <v>74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94" t="s">
        <v>95</v>
      </c>
      <c r="AD136" s="95"/>
      <c r="AE136" s="89">
        <v>160000</v>
      </c>
      <c r="AF136" s="90"/>
      <c r="AG136" s="90"/>
      <c r="AH136" s="91"/>
      <c r="AI136" s="89"/>
      <c r="AJ136" s="90"/>
      <c r="AK136" s="90"/>
      <c r="AL136" s="91"/>
      <c r="AM136" s="89"/>
      <c r="AN136" s="90"/>
      <c r="AO136" s="90"/>
      <c r="AP136" s="91"/>
      <c r="AQ136" s="89"/>
      <c r="AR136" s="90"/>
      <c r="AS136" s="90"/>
      <c r="AT136" s="91"/>
      <c r="AU136" s="89"/>
      <c r="AV136" s="90"/>
      <c r="AW136" s="90"/>
      <c r="AX136" s="91"/>
      <c r="AY136" s="89"/>
      <c r="AZ136" s="90"/>
      <c r="BA136" s="90"/>
      <c r="BB136" s="91"/>
      <c r="BC136" s="89"/>
      <c r="BD136" s="90"/>
      <c r="BE136" s="90"/>
      <c r="BF136" s="91"/>
      <c r="BG136" s="48" t="str">
        <f t="shared" si="45"/>
        <v>n.é.</v>
      </c>
      <c r="BH136" s="49"/>
    </row>
    <row r="137" spans="1:60" ht="20.100000000000001" customHeight="1" x14ac:dyDescent="0.2">
      <c r="A137" s="116" t="s">
        <v>620</v>
      </c>
      <c r="B137" s="112"/>
      <c r="C137" s="78" t="s">
        <v>445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92" t="s">
        <v>96</v>
      </c>
      <c r="AD137" s="93"/>
      <c r="AE137" s="86">
        <f>SUM(AE130:AH136)</f>
        <v>160000</v>
      </c>
      <c r="AF137" s="87"/>
      <c r="AG137" s="87"/>
      <c r="AH137" s="88"/>
      <c r="AI137" s="86">
        <f t="shared" ref="AI137" si="109">SUM(AI130:AL136)</f>
        <v>0</v>
      </c>
      <c r="AJ137" s="87"/>
      <c r="AK137" s="87"/>
      <c r="AL137" s="88"/>
      <c r="AM137" s="86">
        <f t="shared" ref="AM137" si="110">SUM(AM130:AP136)</f>
        <v>0</v>
      </c>
      <c r="AN137" s="87"/>
      <c r="AO137" s="87"/>
      <c r="AP137" s="88"/>
      <c r="AQ137" s="86">
        <f t="shared" ref="AQ137" si="111">SUM(AQ130:AT136)</f>
        <v>0</v>
      </c>
      <c r="AR137" s="87"/>
      <c r="AS137" s="87"/>
      <c r="AT137" s="88"/>
      <c r="AU137" s="86">
        <f t="shared" ref="AU137" si="112">SUM(AU130:AX136)</f>
        <v>0</v>
      </c>
      <c r="AV137" s="87"/>
      <c r="AW137" s="87"/>
      <c r="AX137" s="88"/>
      <c r="AY137" s="86">
        <f t="shared" ref="AY137" si="113">SUM(AY130:BB136)</f>
        <v>0</v>
      </c>
      <c r="AZ137" s="87"/>
      <c r="BA137" s="87"/>
      <c r="BB137" s="88"/>
      <c r="BC137" s="86">
        <f t="shared" ref="BC137" si="114">SUM(BC130:BF136)</f>
        <v>0</v>
      </c>
      <c r="BD137" s="87"/>
      <c r="BE137" s="87"/>
      <c r="BF137" s="88"/>
      <c r="BG137" s="65" t="str">
        <f t="shared" si="45"/>
        <v>n.é.</v>
      </c>
      <c r="BH137" s="66"/>
    </row>
    <row r="138" spans="1:60" ht="20.100000000000001" customHeight="1" x14ac:dyDescent="0.2">
      <c r="A138" s="117" t="s">
        <v>621</v>
      </c>
      <c r="B138" s="111"/>
      <c r="C138" s="59" t="s">
        <v>75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94" t="s">
        <v>97</v>
      </c>
      <c r="AD138" s="95"/>
      <c r="AE138" s="89"/>
      <c r="AF138" s="90"/>
      <c r="AG138" s="90"/>
      <c r="AH138" s="91"/>
      <c r="AI138" s="89"/>
      <c r="AJ138" s="90"/>
      <c r="AK138" s="90"/>
      <c r="AL138" s="91"/>
      <c r="AM138" s="89"/>
      <c r="AN138" s="90"/>
      <c r="AO138" s="90"/>
      <c r="AP138" s="91"/>
      <c r="AQ138" s="89"/>
      <c r="AR138" s="90"/>
      <c r="AS138" s="90"/>
      <c r="AT138" s="91"/>
      <c r="AU138" s="89"/>
      <c r="AV138" s="90"/>
      <c r="AW138" s="90"/>
      <c r="AX138" s="91"/>
      <c r="AY138" s="89"/>
      <c r="AZ138" s="90"/>
      <c r="BA138" s="90"/>
      <c r="BB138" s="91"/>
      <c r="BC138" s="89"/>
      <c r="BD138" s="90"/>
      <c r="BE138" s="90"/>
      <c r="BF138" s="91"/>
      <c r="BG138" s="48" t="str">
        <f t="shared" si="45"/>
        <v>n.é.</v>
      </c>
      <c r="BH138" s="49"/>
    </row>
    <row r="139" spans="1:60" ht="20.100000000000001" customHeight="1" x14ac:dyDescent="0.2">
      <c r="A139" s="117" t="s">
        <v>622</v>
      </c>
      <c r="B139" s="111"/>
      <c r="C139" s="59" t="s">
        <v>76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1"/>
      <c r="AC139" s="94" t="s">
        <v>98</v>
      </c>
      <c r="AD139" s="95"/>
      <c r="AE139" s="89"/>
      <c r="AF139" s="90"/>
      <c r="AG139" s="90"/>
      <c r="AH139" s="91"/>
      <c r="AI139" s="89"/>
      <c r="AJ139" s="90"/>
      <c r="AK139" s="90"/>
      <c r="AL139" s="91"/>
      <c r="AM139" s="89"/>
      <c r="AN139" s="90"/>
      <c r="AO139" s="90"/>
      <c r="AP139" s="91"/>
      <c r="AQ139" s="89"/>
      <c r="AR139" s="90"/>
      <c r="AS139" s="90"/>
      <c r="AT139" s="91"/>
      <c r="AU139" s="89"/>
      <c r="AV139" s="90"/>
      <c r="AW139" s="90"/>
      <c r="AX139" s="91"/>
      <c r="AY139" s="89"/>
      <c r="AZ139" s="90"/>
      <c r="BA139" s="90"/>
      <c r="BB139" s="91"/>
      <c r="BC139" s="89"/>
      <c r="BD139" s="90"/>
      <c r="BE139" s="90"/>
      <c r="BF139" s="91"/>
      <c r="BG139" s="48" t="str">
        <f t="shared" si="45"/>
        <v>n.é.</v>
      </c>
      <c r="BH139" s="49"/>
    </row>
    <row r="140" spans="1:60" ht="20.100000000000001" customHeight="1" x14ac:dyDescent="0.2">
      <c r="A140" s="116" t="s">
        <v>623</v>
      </c>
      <c r="B140" s="112"/>
      <c r="C140" s="78" t="s">
        <v>446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80"/>
      <c r="AC140" s="92" t="s">
        <v>99</v>
      </c>
      <c r="AD140" s="93"/>
      <c r="AE140" s="86">
        <f>SUM(AE138:AH139)</f>
        <v>0</v>
      </c>
      <c r="AF140" s="87"/>
      <c r="AG140" s="87"/>
      <c r="AH140" s="88"/>
      <c r="AI140" s="86">
        <f t="shared" ref="AI140" si="115">SUM(AI138:AL139)</f>
        <v>0</v>
      </c>
      <c r="AJ140" s="87"/>
      <c r="AK140" s="87"/>
      <c r="AL140" s="88"/>
      <c r="AM140" s="86">
        <f t="shared" ref="AM140" si="116">SUM(AM138:AP139)</f>
        <v>0</v>
      </c>
      <c r="AN140" s="87"/>
      <c r="AO140" s="87"/>
      <c r="AP140" s="88"/>
      <c r="AQ140" s="86">
        <f t="shared" ref="AQ140" si="117">SUM(AQ138:AT139)</f>
        <v>0</v>
      </c>
      <c r="AR140" s="87"/>
      <c r="AS140" s="87"/>
      <c r="AT140" s="88"/>
      <c r="AU140" s="86">
        <f t="shared" ref="AU140" si="118">SUM(AU138:AX139)</f>
        <v>0</v>
      </c>
      <c r="AV140" s="87"/>
      <c r="AW140" s="87"/>
      <c r="AX140" s="88"/>
      <c r="AY140" s="86">
        <f t="shared" ref="AY140" si="119">SUM(AY138:BB139)</f>
        <v>0</v>
      </c>
      <c r="AZ140" s="87"/>
      <c r="BA140" s="87"/>
      <c r="BB140" s="88"/>
      <c r="BC140" s="86">
        <f t="shared" ref="BC140" si="120">SUM(BC138:BF139)</f>
        <v>0</v>
      </c>
      <c r="BD140" s="87"/>
      <c r="BE140" s="87"/>
      <c r="BF140" s="88"/>
      <c r="BG140" s="65" t="str">
        <f t="shared" si="45"/>
        <v>n.é.</v>
      </c>
      <c r="BH140" s="66"/>
    </row>
    <row r="141" spans="1:60" ht="20.100000000000001" customHeight="1" x14ac:dyDescent="0.2">
      <c r="A141" s="57" t="s">
        <v>624</v>
      </c>
      <c r="B141" s="111"/>
      <c r="C141" s="59" t="s">
        <v>77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1"/>
      <c r="AC141" s="94" t="s">
        <v>100</v>
      </c>
      <c r="AD141" s="95"/>
      <c r="AE141" s="89">
        <v>150000</v>
      </c>
      <c r="AF141" s="90"/>
      <c r="AG141" s="90"/>
      <c r="AH141" s="91"/>
      <c r="AI141" s="89"/>
      <c r="AJ141" s="90"/>
      <c r="AK141" s="90"/>
      <c r="AL141" s="91"/>
      <c r="AM141" s="89"/>
      <c r="AN141" s="90"/>
      <c r="AO141" s="90"/>
      <c r="AP141" s="91"/>
      <c r="AQ141" s="89"/>
      <c r="AR141" s="90"/>
      <c r="AS141" s="90"/>
      <c r="AT141" s="91"/>
      <c r="AU141" s="89"/>
      <c r="AV141" s="90"/>
      <c r="AW141" s="90"/>
      <c r="AX141" s="91"/>
      <c r="AY141" s="89"/>
      <c r="AZ141" s="90"/>
      <c r="BA141" s="90"/>
      <c r="BB141" s="91"/>
      <c r="BC141" s="89"/>
      <c r="BD141" s="90"/>
      <c r="BE141" s="90"/>
      <c r="BF141" s="91"/>
      <c r="BG141" s="48" t="str">
        <f t="shared" si="45"/>
        <v>n.é.</v>
      </c>
      <c r="BH141" s="49"/>
    </row>
    <row r="142" spans="1:60" ht="20.100000000000001" customHeight="1" x14ac:dyDescent="0.2">
      <c r="A142" s="57" t="s">
        <v>625</v>
      </c>
      <c r="B142" s="111"/>
      <c r="C142" s="59" t="s">
        <v>78</v>
      </c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1"/>
      <c r="AC142" s="94" t="s">
        <v>101</v>
      </c>
      <c r="AD142" s="95"/>
      <c r="AE142" s="89"/>
      <c r="AF142" s="90"/>
      <c r="AG142" s="90"/>
      <c r="AH142" s="91"/>
      <c r="AI142" s="89"/>
      <c r="AJ142" s="90"/>
      <c r="AK142" s="90"/>
      <c r="AL142" s="91"/>
      <c r="AM142" s="89"/>
      <c r="AN142" s="90"/>
      <c r="AO142" s="90"/>
      <c r="AP142" s="91"/>
      <c r="AQ142" s="89"/>
      <c r="AR142" s="90"/>
      <c r="AS142" s="90"/>
      <c r="AT142" s="91"/>
      <c r="AU142" s="89"/>
      <c r="AV142" s="90"/>
      <c r="AW142" s="90"/>
      <c r="AX142" s="91"/>
      <c r="AY142" s="89"/>
      <c r="AZ142" s="90"/>
      <c r="BA142" s="90"/>
      <c r="BB142" s="91"/>
      <c r="BC142" s="89"/>
      <c r="BD142" s="90"/>
      <c r="BE142" s="90"/>
      <c r="BF142" s="91"/>
      <c r="BG142" s="48" t="str">
        <f t="shared" ref="BG142:BG205" si="121">IF(AI142&gt;0,BC142/AI142,"n.é.")</f>
        <v>n.é.</v>
      </c>
      <c r="BH142" s="49"/>
    </row>
    <row r="143" spans="1:60" ht="20.100000000000001" customHeight="1" x14ac:dyDescent="0.2">
      <c r="A143" s="57" t="s">
        <v>626</v>
      </c>
      <c r="B143" s="111"/>
      <c r="C143" s="59" t="s">
        <v>79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94" t="s">
        <v>102</v>
      </c>
      <c r="AD143" s="95"/>
      <c r="AE143" s="89"/>
      <c r="AF143" s="90"/>
      <c r="AG143" s="90"/>
      <c r="AH143" s="91"/>
      <c r="AI143" s="89"/>
      <c r="AJ143" s="90"/>
      <c r="AK143" s="90"/>
      <c r="AL143" s="91"/>
      <c r="AM143" s="89"/>
      <c r="AN143" s="90"/>
      <c r="AO143" s="90"/>
      <c r="AP143" s="91"/>
      <c r="AQ143" s="89"/>
      <c r="AR143" s="90"/>
      <c r="AS143" s="90"/>
      <c r="AT143" s="91"/>
      <c r="AU143" s="89"/>
      <c r="AV143" s="90"/>
      <c r="AW143" s="90"/>
      <c r="AX143" s="91"/>
      <c r="AY143" s="89"/>
      <c r="AZ143" s="90"/>
      <c r="BA143" s="90"/>
      <c r="BB143" s="91"/>
      <c r="BC143" s="89"/>
      <c r="BD143" s="90"/>
      <c r="BE143" s="90"/>
      <c r="BF143" s="91"/>
      <c r="BG143" s="48" t="str">
        <f t="shared" si="121"/>
        <v>n.é.</v>
      </c>
      <c r="BH143" s="49"/>
    </row>
    <row r="144" spans="1:60" ht="20.100000000000001" customHeight="1" x14ac:dyDescent="0.2">
      <c r="A144" s="57" t="s">
        <v>627</v>
      </c>
      <c r="B144" s="111"/>
      <c r="C144" s="59" t="s">
        <v>80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1"/>
      <c r="AC144" s="94" t="s">
        <v>103</v>
      </c>
      <c r="AD144" s="95"/>
      <c r="AE144" s="89"/>
      <c r="AF144" s="90"/>
      <c r="AG144" s="90"/>
      <c r="AH144" s="91"/>
      <c r="AI144" s="89"/>
      <c r="AJ144" s="90"/>
      <c r="AK144" s="90"/>
      <c r="AL144" s="91"/>
      <c r="AM144" s="89"/>
      <c r="AN144" s="90"/>
      <c r="AO144" s="90"/>
      <c r="AP144" s="91"/>
      <c r="AQ144" s="89"/>
      <c r="AR144" s="90"/>
      <c r="AS144" s="90"/>
      <c r="AT144" s="91"/>
      <c r="AU144" s="89"/>
      <c r="AV144" s="90"/>
      <c r="AW144" s="90"/>
      <c r="AX144" s="91"/>
      <c r="AY144" s="89"/>
      <c r="AZ144" s="90"/>
      <c r="BA144" s="90"/>
      <c r="BB144" s="91"/>
      <c r="BC144" s="89"/>
      <c r="BD144" s="90"/>
      <c r="BE144" s="90"/>
      <c r="BF144" s="91"/>
      <c r="BG144" s="48" t="str">
        <f t="shared" si="121"/>
        <v>n.é.</v>
      </c>
      <c r="BH144" s="49"/>
    </row>
    <row r="145" spans="1:60" ht="20.100000000000001" customHeight="1" x14ac:dyDescent="0.2">
      <c r="A145" s="57" t="s">
        <v>628</v>
      </c>
      <c r="B145" s="111"/>
      <c r="C145" s="59" t="s">
        <v>81</v>
      </c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94" t="s">
        <v>104</v>
      </c>
      <c r="AD145" s="95"/>
      <c r="AE145" s="89">
        <v>500</v>
      </c>
      <c r="AF145" s="90"/>
      <c r="AG145" s="90"/>
      <c r="AH145" s="91"/>
      <c r="AI145" s="89"/>
      <c r="AJ145" s="90"/>
      <c r="AK145" s="90"/>
      <c r="AL145" s="91"/>
      <c r="AM145" s="89"/>
      <c r="AN145" s="90"/>
      <c r="AO145" s="90"/>
      <c r="AP145" s="91"/>
      <c r="AQ145" s="89"/>
      <c r="AR145" s="90"/>
      <c r="AS145" s="90"/>
      <c r="AT145" s="91"/>
      <c r="AU145" s="89"/>
      <c r="AV145" s="90"/>
      <c r="AW145" s="90"/>
      <c r="AX145" s="91"/>
      <c r="AY145" s="89"/>
      <c r="AZ145" s="90"/>
      <c r="BA145" s="90"/>
      <c r="BB145" s="91"/>
      <c r="BC145" s="89"/>
      <c r="BD145" s="90"/>
      <c r="BE145" s="90"/>
      <c r="BF145" s="91"/>
      <c r="BG145" s="48" t="str">
        <f t="shared" si="121"/>
        <v>n.é.</v>
      </c>
      <c r="BH145" s="49"/>
    </row>
    <row r="146" spans="1:60" ht="20.100000000000001" customHeight="1" x14ac:dyDescent="0.2">
      <c r="A146" s="67" t="s">
        <v>629</v>
      </c>
      <c r="B146" s="112"/>
      <c r="C146" s="78" t="s">
        <v>447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  <c r="AC146" s="92" t="s">
        <v>105</v>
      </c>
      <c r="AD146" s="93"/>
      <c r="AE146" s="86">
        <f>SUM(AE141:AH145)</f>
        <v>150500</v>
      </c>
      <c r="AF146" s="87"/>
      <c r="AG146" s="87"/>
      <c r="AH146" s="88"/>
      <c r="AI146" s="86">
        <f t="shared" ref="AI146" si="122">SUM(AI141:AL145)</f>
        <v>0</v>
      </c>
      <c r="AJ146" s="87"/>
      <c r="AK146" s="87"/>
      <c r="AL146" s="88"/>
      <c r="AM146" s="86">
        <f t="shared" ref="AM146" si="123">SUM(AM141:AP145)</f>
        <v>0</v>
      </c>
      <c r="AN146" s="87"/>
      <c r="AO146" s="87"/>
      <c r="AP146" s="88"/>
      <c r="AQ146" s="86">
        <f t="shared" ref="AQ146" si="124">SUM(AQ141:AT145)</f>
        <v>0</v>
      </c>
      <c r="AR146" s="87"/>
      <c r="AS146" s="87"/>
      <c r="AT146" s="88"/>
      <c r="AU146" s="86">
        <f t="shared" ref="AU146" si="125">SUM(AU141:AX145)</f>
        <v>0</v>
      </c>
      <c r="AV146" s="87"/>
      <c r="AW146" s="87"/>
      <c r="AX146" s="88"/>
      <c r="AY146" s="86">
        <f t="shared" ref="AY146" si="126">SUM(AY141:BB145)</f>
        <v>0</v>
      </c>
      <c r="AZ146" s="87"/>
      <c r="BA146" s="87"/>
      <c r="BB146" s="88"/>
      <c r="BC146" s="86">
        <f t="shared" ref="BC146" si="127">SUM(BC141:BF145)</f>
        <v>0</v>
      </c>
      <c r="BD146" s="87"/>
      <c r="BE146" s="87"/>
      <c r="BF146" s="88"/>
      <c r="BG146" s="65" t="str">
        <f t="shared" si="121"/>
        <v>n.é.</v>
      </c>
      <c r="BH146" s="66"/>
    </row>
    <row r="147" spans="1:60" ht="20.100000000000001" customHeight="1" x14ac:dyDescent="0.2">
      <c r="A147" s="67" t="s">
        <v>630</v>
      </c>
      <c r="B147" s="112"/>
      <c r="C147" s="78" t="s">
        <v>631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80"/>
      <c r="AC147" s="92" t="s">
        <v>57</v>
      </c>
      <c r="AD147" s="93"/>
      <c r="AE147" s="86">
        <f>AE126+AE129+AE137+AE140+AE146</f>
        <v>822500</v>
      </c>
      <c r="AF147" s="87"/>
      <c r="AG147" s="87"/>
      <c r="AH147" s="88"/>
      <c r="AI147" s="86">
        <f>AI126+AI129+AI137+AI140+AI146</f>
        <v>0</v>
      </c>
      <c r="AJ147" s="87"/>
      <c r="AK147" s="87"/>
      <c r="AL147" s="88"/>
      <c r="AM147" s="86">
        <f>AM126+AM129+AM137+AM140+AM146</f>
        <v>0</v>
      </c>
      <c r="AN147" s="87"/>
      <c r="AO147" s="87"/>
      <c r="AP147" s="88"/>
      <c r="AQ147" s="86">
        <f>AQ126+AQ129+AQ137+AQ140+AQ146</f>
        <v>0</v>
      </c>
      <c r="AR147" s="87"/>
      <c r="AS147" s="87"/>
      <c r="AT147" s="88"/>
      <c r="AU147" s="86">
        <f>AU126+AU129+AU137+AU140+AU146</f>
        <v>0</v>
      </c>
      <c r="AV147" s="87"/>
      <c r="AW147" s="87"/>
      <c r="AX147" s="88"/>
      <c r="AY147" s="86">
        <f>AY126+AY129+AY137+AY140+AY146</f>
        <v>0</v>
      </c>
      <c r="AZ147" s="87"/>
      <c r="BA147" s="87"/>
      <c r="BB147" s="88"/>
      <c r="BC147" s="86">
        <f>BC126+BC129+BC137+BC140+BC146</f>
        <v>0</v>
      </c>
      <c r="BD147" s="87"/>
      <c r="BE147" s="87"/>
      <c r="BF147" s="88"/>
      <c r="BG147" s="65" t="str">
        <f t="shared" si="121"/>
        <v>n.é.</v>
      </c>
      <c r="BH147" s="66"/>
    </row>
    <row r="148" spans="1:60" ht="20.100000000000001" customHeight="1" x14ac:dyDescent="0.2">
      <c r="A148" s="57" t="s">
        <v>632</v>
      </c>
      <c r="B148" s="111"/>
      <c r="C148" s="59" t="s">
        <v>108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1"/>
      <c r="AC148" s="94" t="s">
        <v>116</v>
      </c>
      <c r="AD148" s="95"/>
      <c r="AE148" s="89"/>
      <c r="AF148" s="90"/>
      <c r="AG148" s="90"/>
      <c r="AH148" s="91"/>
      <c r="AI148" s="89"/>
      <c r="AJ148" s="90"/>
      <c r="AK148" s="90"/>
      <c r="AL148" s="91"/>
      <c r="AM148" s="89"/>
      <c r="AN148" s="90"/>
      <c r="AO148" s="90"/>
      <c r="AP148" s="91"/>
      <c r="AQ148" s="89"/>
      <c r="AR148" s="90"/>
      <c r="AS148" s="90"/>
      <c r="AT148" s="91"/>
      <c r="AU148" s="89"/>
      <c r="AV148" s="90"/>
      <c r="AW148" s="90"/>
      <c r="AX148" s="91"/>
      <c r="AY148" s="89"/>
      <c r="AZ148" s="90"/>
      <c r="BA148" s="90"/>
      <c r="BB148" s="91"/>
      <c r="BC148" s="89"/>
      <c r="BD148" s="90"/>
      <c r="BE148" s="90"/>
      <c r="BF148" s="91"/>
      <c r="BG148" s="48" t="str">
        <f t="shared" si="121"/>
        <v>n.é.</v>
      </c>
      <c r="BH148" s="49"/>
    </row>
    <row r="149" spans="1:60" ht="20.100000000000001" customHeight="1" x14ac:dyDescent="0.2">
      <c r="A149" s="57" t="s">
        <v>633</v>
      </c>
      <c r="B149" s="111"/>
      <c r="C149" s="59" t="s">
        <v>109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1"/>
      <c r="AC149" s="94" t="s">
        <v>117</v>
      </c>
      <c r="AD149" s="95"/>
      <c r="AE149" s="89"/>
      <c r="AF149" s="90"/>
      <c r="AG149" s="90"/>
      <c r="AH149" s="91"/>
      <c r="AI149" s="89"/>
      <c r="AJ149" s="90"/>
      <c r="AK149" s="90"/>
      <c r="AL149" s="91"/>
      <c r="AM149" s="89"/>
      <c r="AN149" s="90"/>
      <c r="AO149" s="90"/>
      <c r="AP149" s="91"/>
      <c r="AQ149" s="89"/>
      <c r="AR149" s="90"/>
      <c r="AS149" s="90"/>
      <c r="AT149" s="91"/>
      <c r="AU149" s="89"/>
      <c r="AV149" s="90"/>
      <c r="AW149" s="90"/>
      <c r="AX149" s="91"/>
      <c r="AY149" s="89"/>
      <c r="AZ149" s="90"/>
      <c r="BA149" s="90"/>
      <c r="BB149" s="91"/>
      <c r="BC149" s="89"/>
      <c r="BD149" s="90"/>
      <c r="BE149" s="90"/>
      <c r="BF149" s="91"/>
      <c r="BG149" s="48" t="str">
        <f t="shared" si="121"/>
        <v>n.é.</v>
      </c>
      <c r="BH149" s="49"/>
    </row>
    <row r="150" spans="1:60" ht="20.100000000000001" customHeight="1" x14ac:dyDescent="0.2">
      <c r="A150" s="57" t="s">
        <v>634</v>
      </c>
      <c r="B150" s="111"/>
      <c r="C150" s="113" t="s">
        <v>110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5"/>
      <c r="AC150" s="94" t="s">
        <v>118</v>
      </c>
      <c r="AD150" s="95"/>
      <c r="AE150" s="89"/>
      <c r="AF150" s="90"/>
      <c r="AG150" s="90"/>
      <c r="AH150" s="91"/>
      <c r="AI150" s="89"/>
      <c r="AJ150" s="90"/>
      <c r="AK150" s="90"/>
      <c r="AL150" s="91"/>
      <c r="AM150" s="89"/>
      <c r="AN150" s="90"/>
      <c r="AO150" s="90"/>
      <c r="AP150" s="91"/>
      <c r="AQ150" s="89"/>
      <c r="AR150" s="90"/>
      <c r="AS150" s="90"/>
      <c r="AT150" s="91"/>
      <c r="AU150" s="89"/>
      <c r="AV150" s="90"/>
      <c r="AW150" s="90"/>
      <c r="AX150" s="91"/>
      <c r="AY150" s="89"/>
      <c r="AZ150" s="90"/>
      <c r="BA150" s="90"/>
      <c r="BB150" s="91"/>
      <c r="BC150" s="89"/>
      <c r="BD150" s="90"/>
      <c r="BE150" s="90"/>
      <c r="BF150" s="91"/>
      <c r="BG150" s="48" t="str">
        <f t="shared" si="121"/>
        <v>n.é.</v>
      </c>
      <c r="BH150" s="49"/>
    </row>
    <row r="151" spans="1:60" ht="20.100000000000001" customHeight="1" x14ac:dyDescent="0.2">
      <c r="A151" s="57" t="s">
        <v>635</v>
      </c>
      <c r="B151" s="111"/>
      <c r="C151" s="113" t="s">
        <v>111</v>
      </c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5"/>
      <c r="AC151" s="94" t="s">
        <v>119</v>
      </c>
      <c r="AD151" s="95"/>
      <c r="AE151" s="89"/>
      <c r="AF151" s="90"/>
      <c r="AG151" s="90"/>
      <c r="AH151" s="91"/>
      <c r="AI151" s="89"/>
      <c r="AJ151" s="90"/>
      <c r="AK151" s="90"/>
      <c r="AL151" s="91"/>
      <c r="AM151" s="89"/>
      <c r="AN151" s="90"/>
      <c r="AO151" s="90"/>
      <c r="AP151" s="91"/>
      <c r="AQ151" s="89"/>
      <c r="AR151" s="90"/>
      <c r="AS151" s="90"/>
      <c r="AT151" s="91"/>
      <c r="AU151" s="89"/>
      <c r="AV151" s="90"/>
      <c r="AW151" s="90"/>
      <c r="AX151" s="91"/>
      <c r="AY151" s="89"/>
      <c r="AZ151" s="90"/>
      <c r="BA151" s="90"/>
      <c r="BB151" s="91"/>
      <c r="BC151" s="89"/>
      <c r="BD151" s="90"/>
      <c r="BE151" s="90"/>
      <c r="BF151" s="91"/>
      <c r="BG151" s="48" t="str">
        <f t="shared" si="121"/>
        <v>n.é.</v>
      </c>
      <c r="BH151" s="49"/>
    </row>
    <row r="152" spans="1:60" ht="20.100000000000001" customHeight="1" x14ac:dyDescent="0.2">
      <c r="A152" s="57" t="s">
        <v>636</v>
      </c>
      <c r="B152" s="111"/>
      <c r="C152" s="113" t="s">
        <v>112</v>
      </c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5"/>
      <c r="AC152" s="94" t="s">
        <v>120</v>
      </c>
      <c r="AD152" s="95"/>
      <c r="AE152" s="89"/>
      <c r="AF152" s="90"/>
      <c r="AG152" s="90"/>
      <c r="AH152" s="91"/>
      <c r="AI152" s="89"/>
      <c r="AJ152" s="90"/>
      <c r="AK152" s="90"/>
      <c r="AL152" s="91"/>
      <c r="AM152" s="89"/>
      <c r="AN152" s="90"/>
      <c r="AO152" s="90"/>
      <c r="AP152" s="91"/>
      <c r="AQ152" s="89"/>
      <c r="AR152" s="90"/>
      <c r="AS152" s="90"/>
      <c r="AT152" s="91"/>
      <c r="AU152" s="89"/>
      <c r="AV152" s="90"/>
      <c r="AW152" s="90"/>
      <c r="AX152" s="91"/>
      <c r="AY152" s="89"/>
      <c r="AZ152" s="90"/>
      <c r="BA152" s="90"/>
      <c r="BB152" s="91"/>
      <c r="BC152" s="89"/>
      <c r="BD152" s="90"/>
      <c r="BE152" s="90"/>
      <c r="BF152" s="91"/>
      <c r="BG152" s="48" t="str">
        <f t="shared" si="121"/>
        <v>n.é.</v>
      </c>
      <c r="BH152" s="49"/>
    </row>
    <row r="153" spans="1:60" ht="20.100000000000001" customHeight="1" x14ac:dyDescent="0.2">
      <c r="A153" s="57" t="s">
        <v>637</v>
      </c>
      <c r="B153" s="111"/>
      <c r="C153" s="59" t="s">
        <v>113</v>
      </c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94" t="s">
        <v>121</v>
      </c>
      <c r="AD153" s="95"/>
      <c r="AE153" s="89"/>
      <c r="AF153" s="90"/>
      <c r="AG153" s="90"/>
      <c r="AH153" s="91"/>
      <c r="AI153" s="89"/>
      <c r="AJ153" s="90"/>
      <c r="AK153" s="90"/>
      <c r="AL153" s="91"/>
      <c r="AM153" s="89"/>
      <c r="AN153" s="90"/>
      <c r="AO153" s="90"/>
      <c r="AP153" s="91"/>
      <c r="AQ153" s="89"/>
      <c r="AR153" s="90"/>
      <c r="AS153" s="90"/>
      <c r="AT153" s="91"/>
      <c r="AU153" s="89"/>
      <c r="AV153" s="90"/>
      <c r="AW153" s="90"/>
      <c r="AX153" s="91"/>
      <c r="AY153" s="89"/>
      <c r="AZ153" s="90"/>
      <c r="BA153" s="90"/>
      <c r="BB153" s="91"/>
      <c r="BC153" s="89"/>
      <c r="BD153" s="90"/>
      <c r="BE153" s="90"/>
      <c r="BF153" s="91"/>
      <c r="BG153" s="48" t="str">
        <f t="shared" si="121"/>
        <v>n.é.</v>
      </c>
      <c r="BH153" s="49"/>
    </row>
    <row r="154" spans="1:60" ht="20.100000000000001" customHeight="1" x14ac:dyDescent="0.2">
      <c r="A154" s="57" t="s">
        <v>638</v>
      </c>
      <c r="B154" s="111"/>
      <c r="C154" s="59" t="s">
        <v>114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/>
      <c r="AC154" s="94" t="s">
        <v>122</v>
      </c>
      <c r="AD154" s="95"/>
      <c r="AE154" s="89"/>
      <c r="AF154" s="90"/>
      <c r="AG154" s="90"/>
      <c r="AH154" s="91"/>
      <c r="AI154" s="89"/>
      <c r="AJ154" s="90"/>
      <c r="AK154" s="90"/>
      <c r="AL154" s="91"/>
      <c r="AM154" s="89"/>
      <c r="AN154" s="90"/>
      <c r="AO154" s="90"/>
      <c r="AP154" s="91"/>
      <c r="AQ154" s="89"/>
      <c r="AR154" s="90"/>
      <c r="AS154" s="90"/>
      <c r="AT154" s="91"/>
      <c r="AU154" s="89"/>
      <c r="AV154" s="90"/>
      <c r="AW154" s="90"/>
      <c r="AX154" s="91"/>
      <c r="AY154" s="89"/>
      <c r="AZ154" s="90"/>
      <c r="BA154" s="90"/>
      <c r="BB154" s="91"/>
      <c r="BC154" s="89"/>
      <c r="BD154" s="90"/>
      <c r="BE154" s="90"/>
      <c r="BF154" s="91"/>
      <c r="BG154" s="48" t="str">
        <f t="shared" si="121"/>
        <v>n.é.</v>
      </c>
      <c r="BH154" s="49"/>
    </row>
    <row r="155" spans="1:60" ht="20.100000000000001" customHeight="1" x14ac:dyDescent="0.2">
      <c r="A155" s="57" t="s">
        <v>639</v>
      </c>
      <c r="B155" s="111"/>
      <c r="C155" s="59" t="s">
        <v>115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1"/>
      <c r="AC155" s="94" t="s">
        <v>123</v>
      </c>
      <c r="AD155" s="95"/>
      <c r="AE155" s="89"/>
      <c r="AF155" s="90"/>
      <c r="AG155" s="90"/>
      <c r="AH155" s="91"/>
      <c r="AI155" s="89"/>
      <c r="AJ155" s="90"/>
      <c r="AK155" s="90"/>
      <c r="AL155" s="91"/>
      <c r="AM155" s="89"/>
      <c r="AN155" s="90"/>
      <c r="AO155" s="90"/>
      <c r="AP155" s="91"/>
      <c r="AQ155" s="89"/>
      <c r="AR155" s="90"/>
      <c r="AS155" s="90"/>
      <c r="AT155" s="91"/>
      <c r="AU155" s="89"/>
      <c r="AV155" s="90"/>
      <c r="AW155" s="90"/>
      <c r="AX155" s="91"/>
      <c r="AY155" s="89"/>
      <c r="AZ155" s="90"/>
      <c r="BA155" s="90"/>
      <c r="BB155" s="91"/>
      <c r="BC155" s="89"/>
      <c r="BD155" s="90"/>
      <c r="BE155" s="90"/>
      <c r="BF155" s="91"/>
      <c r="BG155" s="48" t="str">
        <f t="shared" si="121"/>
        <v>n.é.</v>
      </c>
      <c r="BH155" s="49"/>
    </row>
    <row r="156" spans="1:60" ht="20.100000000000001" customHeight="1" x14ac:dyDescent="0.2">
      <c r="A156" s="67" t="s">
        <v>640</v>
      </c>
      <c r="B156" s="112"/>
      <c r="C156" s="78" t="s">
        <v>448</v>
      </c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  <c r="AC156" s="92" t="s">
        <v>58</v>
      </c>
      <c r="AD156" s="93"/>
      <c r="AE156" s="86">
        <f>SUM(AE148:AH155)</f>
        <v>0</v>
      </c>
      <c r="AF156" s="87"/>
      <c r="AG156" s="87"/>
      <c r="AH156" s="88"/>
      <c r="AI156" s="86">
        <f t="shared" ref="AI156" si="128">SUM(AI148:AL155)</f>
        <v>0</v>
      </c>
      <c r="AJ156" s="87"/>
      <c r="AK156" s="87"/>
      <c r="AL156" s="88"/>
      <c r="AM156" s="86">
        <f t="shared" ref="AM156" si="129">SUM(AM148:AP155)</f>
        <v>0</v>
      </c>
      <c r="AN156" s="87"/>
      <c r="AO156" s="87"/>
      <c r="AP156" s="88"/>
      <c r="AQ156" s="86">
        <f t="shared" ref="AQ156" si="130">SUM(AQ148:AT155)</f>
        <v>0</v>
      </c>
      <c r="AR156" s="87"/>
      <c r="AS156" s="87"/>
      <c r="AT156" s="88"/>
      <c r="AU156" s="86">
        <f t="shared" ref="AU156" si="131">SUM(AU148:AX155)</f>
        <v>0</v>
      </c>
      <c r="AV156" s="87"/>
      <c r="AW156" s="87"/>
      <c r="AX156" s="88"/>
      <c r="AY156" s="86">
        <f t="shared" ref="AY156" si="132">SUM(AY148:BB155)</f>
        <v>0</v>
      </c>
      <c r="AZ156" s="87"/>
      <c r="BA156" s="87"/>
      <c r="BB156" s="88"/>
      <c r="BC156" s="86">
        <f t="shared" ref="BC156" si="133">SUM(BC148:BF155)</f>
        <v>0</v>
      </c>
      <c r="BD156" s="87"/>
      <c r="BE156" s="87"/>
      <c r="BF156" s="88"/>
      <c r="BG156" s="65" t="str">
        <f t="shared" si="121"/>
        <v>n.é.</v>
      </c>
      <c r="BH156" s="66"/>
    </row>
    <row r="157" spans="1:60" ht="20.100000000000001" customHeight="1" x14ac:dyDescent="0.2">
      <c r="A157" s="57" t="s">
        <v>641</v>
      </c>
      <c r="B157" s="111"/>
      <c r="C157" s="107" t="s">
        <v>142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9"/>
      <c r="AC157" s="94" t="s">
        <v>131</v>
      </c>
      <c r="AD157" s="95"/>
      <c r="AE157" s="89"/>
      <c r="AF157" s="90"/>
      <c r="AG157" s="90"/>
      <c r="AH157" s="91"/>
      <c r="AI157" s="89"/>
      <c r="AJ157" s="90"/>
      <c r="AK157" s="90"/>
      <c r="AL157" s="91"/>
      <c r="AM157" s="89"/>
      <c r="AN157" s="90"/>
      <c r="AO157" s="90"/>
      <c r="AP157" s="91"/>
      <c r="AQ157" s="89"/>
      <c r="AR157" s="90"/>
      <c r="AS157" s="90"/>
      <c r="AT157" s="91"/>
      <c r="AU157" s="89"/>
      <c r="AV157" s="90"/>
      <c r="AW157" s="90"/>
      <c r="AX157" s="91"/>
      <c r="AY157" s="89"/>
      <c r="AZ157" s="90"/>
      <c r="BA157" s="90"/>
      <c r="BB157" s="91"/>
      <c r="BC157" s="89"/>
      <c r="BD157" s="90"/>
      <c r="BE157" s="90"/>
      <c r="BF157" s="91"/>
      <c r="BG157" s="48" t="str">
        <f t="shared" si="121"/>
        <v>n.é.</v>
      </c>
      <c r="BH157" s="49"/>
    </row>
    <row r="158" spans="1:60" ht="20.100000000000001" customHeight="1" x14ac:dyDescent="0.2">
      <c r="A158" s="57" t="s">
        <v>642</v>
      </c>
      <c r="B158" s="58"/>
      <c r="C158" s="107" t="s">
        <v>643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9"/>
      <c r="AC158" s="94" t="s">
        <v>644</v>
      </c>
      <c r="AD158" s="95"/>
      <c r="AE158" s="89"/>
      <c r="AF158" s="90"/>
      <c r="AG158" s="90"/>
      <c r="AH158" s="91"/>
      <c r="AI158" s="89"/>
      <c r="AJ158" s="90"/>
      <c r="AK158" s="90"/>
      <c r="AL158" s="91"/>
      <c r="AM158" s="89"/>
      <c r="AN158" s="90"/>
      <c r="AO158" s="90"/>
      <c r="AP158" s="91"/>
      <c r="AQ158" s="89"/>
      <c r="AR158" s="90"/>
      <c r="AS158" s="90"/>
      <c r="AT158" s="91"/>
      <c r="AU158" s="89"/>
      <c r="AV158" s="90"/>
      <c r="AW158" s="90"/>
      <c r="AX158" s="91"/>
      <c r="AY158" s="89"/>
      <c r="AZ158" s="90"/>
      <c r="BA158" s="90"/>
      <c r="BB158" s="91"/>
      <c r="BC158" s="89"/>
      <c r="BD158" s="90"/>
      <c r="BE158" s="90"/>
      <c r="BF158" s="91"/>
      <c r="BG158" s="48" t="str">
        <f t="shared" si="121"/>
        <v>n.é.</v>
      </c>
      <c r="BH158" s="49"/>
    </row>
    <row r="159" spans="1:60" ht="20.100000000000001" customHeight="1" x14ac:dyDescent="0.2">
      <c r="A159" s="57" t="s">
        <v>645</v>
      </c>
      <c r="B159" s="58"/>
      <c r="C159" s="107" t="s">
        <v>646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9"/>
      <c r="AC159" s="94" t="s">
        <v>647</v>
      </c>
      <c r="AD159" s="95"/>
      <c r="AE159" s="89"/>
      <c r="AF159" s="90"/>
      <c r="AG159" s="90"/>
      <c r="AH159" s="91"/>
      <c r="AI159" s="89"/>
      <c r="AJ159" s="90"/>
      <c r="AK159" s="90"/>
      <c r="AL159" s="91"/>
      <c r="AM159" s="89"/>
      <c r="AN159" s="90"/>
      <c r="AO159" s="90"/>
      <c r="AP159" s="91"/>
      <c r="AQ159" s="89"/>
      <c r="AR159" s="90"/>
      <c r="AS159" s="90"/>
      <c r="AT159" s="91"/>
      <c r="AU159" s="89"/>
      <c r="AV159" s="90"/>
      <c r="AW159" s="90"/>
      <c r="AX159" s="91"/>
      <c r="AY159" s="89"/>
      <c r="AZ159" s="90"/>
      <c r="BA159" s="90"/>
      <c r="BB159" s="91"/>
      <c r="BC159" s="89"/>
      <c r="BD159" s="90"/>
      <c r="BE159" s="90"/>
      <c r="BF159" s="91"/>
      <c r="BG159" s="48" t="str">
        <f t="shared" si="121"/>
        <v>n.é.</v>
      </c>
      <c r="BH159" s="49"/>
    </row>
    <row r="160" spans="1:60" ht="20.100000000000001" customHeight="1" x14ac:dyDescent="0.2">
      <c r="A160" s="57" t="s">
        <v>648</v>
      </c>
      <c r="B160" s="58"/>
      <c r="C160" s="107" t="s">
        <v>649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9"/>
      <c r="AC160" s="94" t="s">
        <v>650</v>
      </c>
      <c r="AD160" s="95"/>
      <c r="AE160" s="89"/>
      <c r="AF160" s="90"/>
      <c r="AG160" s="90"/>
      <c r="AH160" s="91"/>
      <c r="AI160" s="89"/>
      <c r="AJ160" s="90"/>
      <c r="AK160" s="90"/>
      <c r="AL160" s="91"/>
      <c r="AM160" s="89"/>
      <c r="AN160" s="90"/>
      <c r="AO160" s="90"/>
      <c r="AP160" s="91"/>
      <c r="AQ160" s="89"/>
      <c r="AR160" s="90"/>
      <c r="AS160" s="90"/>
      <c r="AT160" s="91"/>
      <c r="AU160" s="89"/>
      <c r="AV160" s="90"/>
      <c r="AW160" s="90"/>
      <c r="AX160" s="91"/>
      <c r="AY160" s="89"/>
      <c r="AZ160" s="90"/>
      <c r="BA160" s="90"/>
      <c r="BB160" s="91"/>
      <c r="BC160" s="89"/>
      <c r="BD160" s="90"/>
      <c r="BE160" s="90"/>
      <c r="BF160" s="91"/>
      <c r="BG160" s="48" t="str">
        <f t="shared" si="121"/>
        <v>n.é.</v>
      </c>
      <c r="BH160" s="49"/>
    </row>
    <row r="161" spans="1:60" ht="20.100000000000001" customHeight="1" x14ac:dyDescent="0.2">
      <c r="A161" s="57" t="s">
        <v>651</v>
      </c>
      <c r="B161" s="58"/>
      <c r="C161" s="107" t="s">
        <v>422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9"/>
      <c r="AC161" s="94" t="s">
        <v>132</v>
      </c>
      <c r="AD161" s="95"/>
      <c r="AE161" s="89"/>
      <c r="AF161" s="90"/>
      <c r="AG161" s="90"/>
      <c r="AH161" s="91"/>
      <c r="AI161" s="89"/>
      <c r="AJ161" s="90"/>
      <c r="AK161" s="90"/>
      <c r="AL161" s="91"/>
      <c r="AM161" s="89"/>
      <c r="AN161" s="90"/>
      <c r="AO161" s="90"/>
      <c r="AP161" s="91"/>
      <c r="AQ161" s="89"/>
      <c r="AR161" s="90"/>
      <c r="AS161" s="90"/>
      <c r="AT161" s="91"/>
      <c r="AU161" s="89"/>
      <c r="AV161" s="90"/>
      <c r="AW161" s="90"/>
      <c r="AX161" s="91"/>
      <c r="AY161" s="89"/>
      <c r="AZ161" s="90"/>
      <c r="BA161" s="90"/>
      <c r="BB161" s="91"/>
      <c r="BC161" s="89"/>
      <c r="BD161" s="90"/>
      <c r="BE161" s="90"/>
      <c r="BF161" s="91"/>
      <c r="BG161" s="48" t="str">
        <f t="shared" si="121"/>
        <v>n.é.</v>
      </c>
      <c r="BH161" s="49"/>
    </row>
    <row r="162" spans="1:60" ht="20.100000000000001" customHeight="1" x14ac:dyDescent="0.2">
      <c r="A162" s="57" t="s">
        <v>652</v>
      </c>
      <c r="B162" s="58"/>
      <c r="C162" s="107" t="s">
        <v>421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9"/>
      <c r="AC162" s="94" t="s">
        <v>133</v>
      </c>
      <c r="AD162" s="95"/>
      <c r="AE162" s="89"/>
      <c r="AF162" s="90"/>
      <c r="AG162" s="90"/>
      <c r="AH162" s="91"/>
      <c r="AI162" s="89"/>
      <c r="AJ162" s="90"/>
      <c r="AK162" s="90"/>
      <c r="AL162" s="91"/>
      <c r="AM162" s="89"/>
      <c r="AN162" s="90"/>
      <c r="AO162" s="90"/>
      <c r="AP162" s="91"/>
      <c r="AQ162" s="89"/>
      <c r="AR162" s="90"/>
      <c r="AS162" s="90"/>
      <c r="AT162" s="91"/>
      <c r="AU162" s="89"/>
      <c r="AV162" s="90"/>
      <c r="AW162" s="90"/>
      <c r="AX162" s="91"/>
      <c r="AY162" s="89"/>
      <c r="AZ162" s="90"/>
      <c r="BA162" s="90"/>
      <c r="BB162" s="91"/>
      <c r="BC162" s="89"/>
      <c r="BD162" s="90"/>
      <c r="BE162" s="90"/>
      <c r="BF162" s="91"/>
      <c r="BG162" s="48" t="str">
        <f t="shared" si="121"/>
        <v>n.é.</v>
      </c>
      <c r="BH162" s="49"/>
    </row>
    <row r="163" spans="1:60" ht="20.100000000000001" customHeight="1" x14ac:dyDescent="0.2">
      <c r="A163" s="57" t="s">
        <v>653</v>
      </c>
      <c r="B163" s="58"/>
      <c r="C163" s="107" t="s">
        <v>420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9"/>
      <c r="AC163" s="94" t="s">
        <v>134</v>
      </c>
      <c r="AD163" s="95"/>
      <c r="AE163" s="89"/>
      <c r="AF163" s="90"/>
      <c r="AG163" s="90"/>
      <c r="AH163" s="91"/>
      <c r="AI163" s="89"/>
      <c r="AJ163" s="90"/>
      <c r="AK163" s="90"/>
      <c r="AL163" s="91"/>
      <c r="AM163" s="89"/>
      <c r="AN163" s="90"/>
      <c r="AO163" s="90"/>
      <c r="AP163" s="91"/>
      <c r="AQ163" s="89"/>
      <c r="AR163" s="90"/>
      <c r="AS163" s="90"/>
      <c r="AT163" s="91"/>
      <c r="AU163" s="89"/>
      <c r="AV163" s="90"/>
      <c r="AW163" s="90"/>
      <c r="AX163" s="91"/>
      <c r="AY163" s="89"/>
      <c r="AZ163" s="90"/>
      <c r="BA163" s="90"/>
      <c r="BB163" s="91"/>
      <c r="BC163" s="89"/>
      <c r="BD163" s="90"/>
      <c r="BE163" s="90"/>
      <c r="BF163" s="91"/>
      <c r="BG163" s="48" t="str">
        <f t="shared" si="121"/>
        <v>n.é.</v>
      </c>
      <c r="BH163" s="49"/>
    </row>
    <row r="164" spans="1:60" ht="20.100000000000001" customHeight="1" x14ac:dyDescent="0.2">
      <c r="A164" s="57" t="s">
        <v>654</v>
      </c>
      <c r="B164" s="58"/>
      <c r="C164" s="107" t="s">
        <v>143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9"/>
      <c r="AC164" s="94" t="s">
        <v>135</v>
      </c>
      <c r="AD164" s="95"/>
      <c r="AE164" s="89"/>
      <c r="AF164" s="90"/>
      <c r="AG164" s="90"/>
      <c r="AH164" s="91"/>
      <c r="AI164" s="89"/>
      <c r="AJ164" s="90"/>
      <c r="AK164" s="90"/>
      <c r="AL164" s="91"/>
      <c r="AM164" s="89"/>
      <c r="AN164" s="90"/>
      <c r="AO164" s="90"/>
      <c r="AP164" s="91"/>
      <c r="AQ164" s="89"/>
      <c r="AR164" s="90"/>
      <c r="AS164" s="90"/>
      <c r="AT164" s="91"/>
      <c r="AU164" s="89"/>
      <c r="AV164" s="90"/>
      <c r="AW164" s="90"/>
      <c r="AX164" s="91"/>
      <c r="AY164" s="89"/>
      <c r="AZ164" s="90"/>
      <c r="BA164" s="90"/>
      <c r="BB164" s="91"/>
      <c r="BC164" s="89"/>
      <c r="BD164" s="90"/>
      <c r="BE164" s="90"/>
      <c r="BF164" s="91"/>
      <c r="BG164" s="48" t="str">
        <f t="shared" si="121"/>
        <v>n.é.</v>
      </c>
      <c r="BH164" s="49"/>
    </row>
    <row r="165" spans="1:60" ht="20.100000000000001" customHeight="1" x14ac:dyDescent="0.2">
      <c r="A165" s="57" t="s">
        <v>655</v>
      </c>
      <c r="B165" s="58"/>
      <c r="C165" s="107" t="s">
        <v>419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9"/>
      <c r="AC165" s="94" t="s">
        <v>136</v>
      </c>
      <c r="AD165" s="95"/>
      <c r="AE165" s="89"/>
      <c r="AF165" s="90"/>
      <c r="AG165" s="90"/>
      <c r="AH165" s="91"/>
      <c r="AI165" s="89"/>
      <c r="AJ165" s="90"/>
      <c r="AK165" s="90"/>
      <c r="AL165" s="91"/>
      <c r="AM165" s="89"/>
      <c r="AN165" s="90"/>
      <c r="AO165" s="90"/>
      <c r="AP165" s="91"/>
      <c r="AQ165" s="89"/>
      <c r="AR165" s="90"/>
      <c r="AS165" s="90"/>
      <c r="AT165" s="91"/>
      <c r="AU165" s="89"/>
      <c r="AV165" s="90"/>
      <c r="AW165" s="90"/>
      <c r="AX165" s="91"/>
      <c r="AY165" s="89"/>
      <c r="AZ165" s="90"/>
      <c r="BA165" s="90"/>
      <c r="BB165" s="91"/>
      <c r="BC165" s="89"/>
      <c r="BD165" s="90"/>
      <c r="BE165" s="90"/>
      <c r="BF165" s="91"/>
      <c r="BG165" s="48" t="str">
        <f t="shared" si="121"/>
        <v>n.é.</v>
      </c>
      <c r="BH165" s="49"/>
    </row>
    <row r="166" spans="1:60" ht="20.100000000000001" customHeight="1" x14ac:dyDescent="0.2">
      <c r="A166" s="57" t="s">
        <v>656</v>
      </c>
      <c r="B166" s="58"/>
      <c r="C166" s="107" t="s">
        <v>418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9"/>
      <c r="AC166" s="94" t="s">
        <v>137</v>
      </c>
      <c r="AD166" s="95"/>
      <c r="AE166" s="89"/>
      <c r="AF166" s="90"/>
      <c r="AG166" s="90"/>
      <c r="AH166" s="91"/>
      <c r="AI166" s="89"/>
      <c r="AJ166" s="90"/>
      <c r="AK166" s="90"/>
      <c r="AL166" s="91"/>
      <c r="AM166" s="89"/>
      <c r="AN166" s="90"/>
      <c r="AO166" s="90"/>
      <c r="AP166" s="91"/>
      <c r="AQ166" s="89"/>
      <c r="AR166" s="90"/>
      <c r="AS166" s="90"/>
      <c r="AT166" s="91"/>
      <c r="AU166" s="89"/>
      <c r="AV166" s="90"/>
      <c r="AW166" s="90"/>
      <c r="AX166" s="91"/>
      <c r="AY166" s="89"/>
      <c r="AZ166" s="90"/>
      <c r="BA166" s="90"/>
      <c r="BB166" s="91"/>
      <c r="BC166" s="89"/>
      <c r="BD166" s="90"/>
      <c r="BE166" s="90"/>
      <c r="BF166" s="91"/>
      <c r="BG166" s="48" t="str">
        <f t="shared" si="121"/>
        <v>n.é.</v>
      </c>
      <c r="BH166" s="49"/>
    </row>
    <row r="167" spans="1:60" ht="20.100000000000001" customHeight="1" x14ac:dyDescent="0.2">
      <c r="A167" s="57" t="s">
        <v>657</v>
      </c>
      <c r="B167" s="58"/>
      <c r="C167" s="107" t="s">
        <v>144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9"/>
      <c r="AC167" s="94" t="s">
        <v>138</v>
      </c>
      <c r="AD167" s="95"/>
      <c r="AE167" s="89"/>
      <c r="AF167" s="90"/>
      <c r="AG167" s="90"/>
      <c r="AH167" s="91"/>
      <c r="AI167" s="89"/>
      <c r="AJ167" s="90"/>
      <c r="AK167" s="90"/>
      <c r="AL167" s="91"/>
      <c r="AM167" s="89"/>
      <c r="AN167" s="90"/>
      <c r="AO167" s="90"/>
      <c r="AP167" s="91"/>
      <c r="AQ167" s="89"/>
      <c r="AR167" s="90"/>
      <c r="AS167" s="90"/>
      <c r="AT167" s="91"/>
      <c r="AU167" s="89"/>
      <c r="AV167" s="90"/>
      <c r="AW167" s="90"/>
      <c r="AX167" s="91"/>
      <c r="AY167" s="89"/>
      <c r="AZ167" s="90"/>
      <c r="BA167" s="90"/>
      <c r="BB167" s="91"/>
      <c r="BC167" s="89"/>
      <c r="BD167" s="90"/>
      <c r="BE167" s="90"/>
      <c r="BF167" s="91"/>
      <c r="BG167" s="48" t="str">
        <f t="shared" si="121"/>
        <v>n.é.</v>
      </c>
      <c r="BH167" s="49"/>
    </row>
    <row r="168" spans="1:60" ht="20.100000000000001" customHeight="1" x14ac:dyDescent="0.2">
      <c r="A168" s="57" t="s">
        <v>658</v>
      </c>
      <c r="B168" s="58"/>
      <c r="C168" s="104" t="s">
        <v>145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6"/>
      <c r="AC168" s="94" t="s">
        <v>139</v>
      </c>
      <c r="AD168" s="95"/>
      <c r="AE168" s="89"/>
      <c r="AF168" s="90"/>
      <c r="AG168" s="90"/>
      <c r="AH168" s="91"/>
      <c r="AI168" s="89"/>
      <c r="AJ168" s="90"/>
      <c r="AK168" s="90"/>
      <c r="AL168" s="91"/>
      <c r="AM168" s="89"/>
      <c r="AN168" s="90"/>
      <c r="AO168" s="90"/>
      <c r="AP168" s="91"/>
      <c r="AQ168" s="89"/>
      <c r="AR168" s="90"/>
      <c r="AS168" s="90"/>
      <c r="AT168" s="91"/>
      <c r="AU168" s="89"/>
      <c r="AV168" s="90"/>
      <c r="AW168" s="90"/>
      <c r="AX168" s="91"/>
      <c r="AY168" s="89"/>
      <c r="AZ168" s="90"/>
      <c r="BA168" s="90"/>
      <c r="BB168" s="91"/>
      <c r="BC168" s="89"/>
      <c r="BD168" s="90"/>
      <c r="BE168" s="90"/>
      <c r="BF168" s="91"/>
      <c r="BG168" s="48" t="str">
        <f t="shared" si="121"/>
        <v>n.é.</v>
      </c>
      <c r="BH168" s="49"/>
    </row>
    <row r="169" spans="1:60" ht="20.100000000000001" customHeight="1" x14ac:dyDescent="0.2">
      <c r="A169" s="57" t="s">
        <v>659</v>
      </c>
      <c r="B169" s="58"/>
      <c r="C169" s="107" t="s">
        <v>660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9"/>
      <c r="AC169" s="94" t="s">
        <v>140</v>
      </c>
      <c r="AD169" s="110"/>
      <c r="AE169" s="89"/>
      <c r="AF169" s="90"/>
      <c r="AG169" s="90"/>
      <c r="AH169" s="91"/>
      <c r="AI169" s="89"/>
      <c r="AJ169" s="90"/>
      <c r="AK169" s="90"/>
      <c r="AL169" s="91"/>
      <c r="AM169" s="89"/>
      <c r="AN169" s="90"/>
      <c r="AO169" s="90"/>
      <c r="AP169" s="91"/>
      <c r="AQ169" s="89"/>
      <c r="AR169" s="90"/>
      <c r="AS169" s="90"/>
      <c r="AT169" s="91"/>
      <c r="AU169" s="89"/>
      <c r="AV169" s="90"/>
      <c r="AW169" s="90"/>
      <c r="AX169" s="91"/>
      <c r="AY169" s="89"/>
      <c r="AZ169" s="90"/>
      <c r="BA169" s="90"/>
      <c r="BB169" s="91"/>
      <c r="BC169" s="89"/>
      <c r="BD169" s="90"/>
      <c r="BE169" s="90"/>
      <c r="BF169" s="91"/>
      <c r="BG169" s="48" t="str">
        <f t="shared" si="121"/>
        <v>n.é.</v>
      </c>
      <c r="BH169" s="49"/>
    </row>
    <row r="170" spans="1:60" ht="20.100000000000001" customHeight="1" x14ac:dyDescent="0.2">
      <c r="A170" s="57" t="s">
        <v>661</v>
      </c>
      <c r="B170" s="58"/>
      <c r="C170" s="107" t="s">
        <v>146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9"/>
      <c r="AC170" s="94" t="s">
        <v>141</v>
      </c>
      <c r="AD170" s="110"/>
      <c r="AE170" s="89">
        <v>250000</v>
      </c>
      <c r="AF170" s="90"/>
      <c r="AG170" s="90"/>
      <c r="AH170" s="91"/>
      <c r="AI170" s="89"/>
      <c r="AJ170" s="90"/>
      <c r="AK170" s="90"/>
      <c r="AL170" s="91"/>
      <c r="AM170" s="89"/>
      <c r="AN170" s="90"/>
      <c r="AO170" s="90"/>
      <c r="AP170" s="91"/>
      <c r="AQ170" s="89"/>
      <c r="AR170" s="90"/>
      <c r="AS170" s="90"/>
      <c r="AT170" s="91"/>
      <c r="AU170" s="89"/>
      <c r="AV170" s="90"/>
      <c r="AW170" s="90"/>
      <c r="AX170" s="91"/>
      <c r="AY170" s="89"/>
      <c r="AZ170" s="90"/>
      <c r="BA170" s="90"/>
      <c r="BB170" s="91"/>
      <c r="BC170" s="89"/>
      <c r="BD170" s="90"/>
      <c r="BE170" s="90"/>
      <c r="BF170" s="91"/>
      <c r="BG170" s="48" t="str">
        <f t="shared" si="121"/>
        <v>n.é.</v>
      </c>
      <c r="BH170" s="49"/>
    </row>
    <row r="171" spans="1:60" ht="20.100000000000001" customHeight="1" x14ac:dyDescent="0.2">
      <c r="A171" s="57" t="s">
        <v>662</v>
      </c>
      <c r="B171" s="58"/>
      <c r="C171" s="104" t="s">
        <v>147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94" t="s">
        <v>663</v>
      </c>
      <c r="AD171" s="95"/>
      <c r="AE171" s="89">
        <v>1145231</v>
      </c>
      <c r="AF171" s="90"/>
      <c r="AG171" s="90"/>
      <c r="AH171" s="91"/>
      <c r="AI171" s="89"/>
      <c r="AJ171" s="90"/>
      <c r="AK171" s="90"/>
      <c r="AL171" s="91"/>
      <c r="AM171" s="99" t="s">
        <v>613</v>
      </c>
      <c r="AN171" s="100"/>
      <c r="AO171" s="100"/>
      <c r="AP171" s="101"/>
      <c r="AQ171" s="99" t="s">
        <v>613</v>
      </c>
      <c r="AR171" s="100"/>
      <c r="AS171" s="100"/>
      <c r="AT171" s="101"/>
      <c r="AU171" s="99" t="s">
        <v>613</v>
      </c>
      <c r="AV171" s="100"/>
      <c r="AW171" s="100"/>
      <c r="AX171" s="101"/>
      <c r="AY171" s="99" t="s">
        <v>613</v>
      </c>
      <c r="AZ171" s="100"/>
      <c r="BA171" s="100"/>
      <c r="BB171" s="101"/>
      <c r="BC171" s="99" t="s">
        <v>613</v>
      </c>
      <c r="BD171" s="100"/>
      <c r="BE171" s="100"/>
      <c r="BF171" s="101"/>
      <c r="BG171" s="102" t="s">
        <v>531</v>
      </c>
      <c r="BH171" s="103"/>
    </row>
    <row r="172" spans="1:60" ht="20.100000000000001" customHeight="1" x14ac:dyDescent="0.2">
      <c r="A172" s="67" t="s">
        <v>664</v>
      </c>
      <c r="B172" s="68"/>
      <c r="C172" s="78" t="s">
        <v>665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80"/>
      <c r="AC172" s="92" t="s">
        <v>59</v>
      </c>
      <c r="AD172" s="93"/>
      <c r="AE172" s="86">
        <f>SUM(AE157:AH171)</f>
        <v>1395231</v>
      </c>
      <c r="AF172" s="87"/>
      <c r="AG172" s="87"/>
      <c r="AH172" s="88"/>
      <c r="AI172" s="86">
        <f t="shared" ref="AI172" si="134">SUM(AI157:AL171)</f>
        <v>0</v>
      </c>
      <c r="AJ172" s="87"/>
      <c r="AK172" s="87"/>
      <c r="AL172" s="88"/>
      <c r="AM172" s="86">
        <f t="shared" ref="AM172" si="135">SUM(AM157:AP171)</f>
        <v>0</v>
      </c>
      <c r="AN172" s="87"/>
      <c r="AO172" s="87"/>
      <c r="AP172" s="88"/>
      <c r="AQ172" s="86">
        <f t="shared" ref="AQ172" si="136">SUM(AQ157:AT171)</f>
        <v>0</v>
      </c>
      <c r="AR172" s="87"/>
      <c r="AS172" s="87"/>
      <c r="AT172" s="88"/>
      <c r="AU172" s="86">
        <f t="shared" ref="AU172" si="137">SUM(AU157:AX171)</f>
        <v>0</v>
      </c>
      <c r="AV172" s="87"/>
      <c r="AW172" s="87"/>
      <c r="AX172" s="88"/>
      <c r="AY172" s="86">
        <f t="shared" ref="AY172" si="138">SUM(AY157:BB171)</f>
        <v>0</v>
      </c>
      <c r="AZ172" s="87"/>
      <c r="BA172" s="87"/>
      <c r="BB172" s="88"/>
      <c r="BC172" s="86">
        <f t="shared" ref="BC172" si="139">SUM(BC157:BF171)</f>
        <v>0</v>
      </c>
      <c r="BD172" s="87"/>
      <c r="BE172" s="87"/>
      <c r="BF172" s="88"/>
      <c r="BG172" s="65" t="str">
        <f t="shared" si="121"/>
        <v>n.é.</v>
      </c>
      <c r="BH172" s="66"/>
    </row>
    <row r="173" spans="1:60" ht="20.100000000000001" customHeight="1" x14ac:dyDescent="0.2">
      <c r="A173" s="57" t="s">
        <v>666</v>
      </c>
      <c r="B173" s="58"/>
      <c r="C173" s="96" t="s">
        <v>148</v>
      </c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8"/>
      <c r="AC173" s="94" t="s">
        <v>124</v>
      </c>
      <c r="AD173" s="95"/>
      <c r="AE173" s="89"/>
      <c r="AF173" s="90"/>
      <c r="AG173" s="90"/>
      <c r="AH173" s="91"/>
      <c r="AI173" s="89"/>
      <c r="AJ173" s="90"/>
      <c r="AK173" s="90"/>
      <c r="AL173" s="91"/>
      <c r="AM173" s="89"/>
      <c r="AN173" s="90"/>
      <c r="AO173" s="90"/>
      <c r="AP173" s="91"/>
      <c r="AQ173" s="89"/>
      <c r="AR173" s="90"/>
      <c r="AS173" s="90"/>
      <c r="AT173" s="91"/>
      <c r="AU173" s="89"/>
      <c r="AV173" s="90"/>
      <c r="AW173" s="90"/>
      <c r="AX173" s="91"/>
      <c r="AY173" s="89"/>
      <c r="AZ173" s="90"/>
      <c r="BA173" s="90"/>
      <c r="BB173" s="91"/>
      <c r="BC173" s="89"/>
      <c r="BD173" s="90"/>
      <c r="BE173" s="90"/>
      <c r="BF173" s="91"/>
      <c r="BG173" s="48" t="str">
        <f t="shared" si="121"/>
        <v>n.é.</v>
      </c>
      <c r="BH173" s="49"/>
    </row>
    <row r="174" spans="1:60" ht="20.100000000000001" customHeight="1" x14ac:dyDescent="0.2">
      <c r="A174" s="57" t="s">
        <v>667</v>
      </c>
      <c r="B174" s="58"/>
      <c r="C174" s="96" t="s">
        <v>149</v>
      </c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8"/>
      <c r="AC174" s="94" t="s">
        <v>125</v>
      </c>
      <c r="AD174" s="95"/>
      <c r="AE174" s="89"/>
      <c r="AF174" s="90"/>
      <c r="AG174" s="90"/>
      <c r="AH174" s="91"/>
      <c r="AI174" s="89"/>
      <c r="AJ174" s="90"/>
      <c r="AK174" s="90"/>
      <c r="AL174" s="91"/>
      <c r="AM174" s="89"/>
      <c r="AN174" s="90"/>
      <c r="AO174" s="90"/>
      <c r="AP174" s="91"/>
      <c r="AQ174" s="89"/>
      <c r="AR174" s="90"/>
      <c r="AS174" s="90"/>
      <c r="AT174" s="91"/>
      <c r="AU174" s="89"/>
      <c r="AV174" s="90"/>
      <c r="AW174" s="90"/>
      <c r="AX174" s="91"/>
      <c r="AY174" s="89"/>
      <c r="AZ174" s="90"/>
      <c r="BA174" s="90"/>
      <c r="BB174" s="91"/>
      <c r="BC174" s="89"/>
      <c r="BD174" s="90"/>
      <c r="BE174" s="90"/>
      <c r="BF174" s="91"/>
      <c r="BG174" s="48" t="str">
        <f t="shared" si="121"/>
        <v>n.é.</v>
      </c>
      <c r="BH174" s="49"/>
    </row>
    <row r="175" spans="1:60" ht="20.100000000000001" customHeight="1" x14ac:dyDescent="0.2">
      <c r="A175" s="57" t="s">
        <v>668</v>
      </c>
      <c r="B175" s="58"/>
      <c r="C175" s="96" t="s">
        <v>150</v>
      </c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8"/>
      <c r="AC175" s="94" t="s">
        <v>126</v>
      </c>
      <c r="AD175" s="95"/>
      <c r="AE175" s="89"/>
      <c r="AF175" s="90"/>
      <c r="AG175" s="90"/>
      <c r="AH175" s="91"/>
      <c r="AI175" s="89"/>
      <c r="AJ175" s="90"/>
      <c r="AK175" s="90"/>
      <c r="AL175" s="91"/>
      <c r="AM175" s="89"/>
      <c r="AN175" s="90"/>
      <c r="AO175" s="90"/>
      <c r="AP175" s="91"/>
      <c r="AQ175" s="89"/>
      <c r="AR175" s="90"/>
      <c r="AS175" s="90"/>
      <c r="AT175" s="91"/>
      <c r="AU175" s="89"/>
      <c r="AV175" s="90"/>
      <c r="AW175" s="90"/>
      <c r="AX175" s="91"/>
      <c r="AY175" s="89"/>
      <c r="AZ175" s="90"/>
      <c r="BA175" s="90"/>
      <c r="BB175" s="91"/>
      <c r="BC175" s="89"/>
      <c r="BD175" s="90"/>
      <c r="BE175" s="90"/>
      <c r="BF175" s="91"/>
      <c r="BG175" s="48" t="str">
        <f t="shared" si="121"/>
        <v>n.é.</v>
      </c>
      <c r="BH175" s="49"/>
    </row>
    <row r="176" spans="1:60" ht="20.100000000000001" customHeight="1" x14ac:dyDescent="0.2">
      <c r="A176" s="57" t="s">
        <v>669</v>
      </c>
      <c r="B176" s="58"/>
      <c r="C176" s="96" t="s">
        <v>151</v>
      </c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8"/>
      <c r="AC176" s="94" t="s">
        <v>127</v>
      </c>
      <c r="AD176" s="95"/>
      <c r="AE176" s="89"/>
      <c r="AF176" s="90"/>
      <c r="AG176" s="90"/>
      <c r="AH176" s="91"/>
      <c r="AI176" s="89"/>
      <c r="AJ176" s="90"/>
      <c r="AK176" s="90"/>
      <c r="AL176" s="91"/>
      <c r="AM176" s="89"/>
      <c r="AN176" s="90"/>
      <c r="AO176" s="90"/>
      <c r="AP176" s="91"/>
      <c r="AQ176" s="89"/>
      <c r="AR176" s="90"/>
      <c r="AS176" s="90"/>
      <c r="AT176" s="91"/>
      <c r="AU176" s="89"/>
      <c r="AV176" s="90"/>
      <c r="AW176" s="90"/>
      <c r="AX176" s="91"/>
      <c r="AY176" s="89"/>
      <c r="AZ176" s="90"/>
      <c r="BA176" s="90"/>
      <c r="BB176" s="91"/>
      <c r="BC176" s="89"/>
      <c r="BD176" s="90"/>
      <c r="BE176" s="90"/>
      <c r="BF176" s="91"/>
      <c r="BG176" s="48" t="str">
        <f t="shared" si="121"/>
        <v>n.é.</v>
      </c>
      <c r="BH176" s="49"/>
    </row>
    <row r="177" spans="1:60" ht="20.100000000000001" customHeight="1" x14ac:dyDescent="0.2">
      <c r="A177" s="57" t="s">
        <v>670</v>
      </c>
      <c r="B177" s="58"/>
      <c r="C177" s="75" t="s">
        <v>152</v>
      </c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7"/>
      <c r="AC177" s="94" t="s">
        <v>128</v>
      </c>
      <c r="AD177" s="95"/>
      <c r="AE177" s="89"/>
      <c r="AF177" s="90"/>
      <c r="AG177" s="90"/>
      <c r="AH177" s="91"/>
      <c r="AI177" s="89"/>
      <c r="AJ177" s="90"/>
      <c r="AK177" s="90"/>
      <c r="AL177" s="91"/>
      <c r="AM177" s="89"/>
      <c r="AN177" s="90"/>
      <c r="AO177" s="90"/>
      <c r="AP177" s="91"/>
      <c r="AQ177" s="89"/>
      <c r="AR177" s="90"/>
      <c r="AS177" s="90"/>
      <c r="AT177" s="91"/>
      <c r="AU177" s="89"/>
      <c r="AV177" s="90"/>
      <c r="AW177" s="90"/>
      <c r="AX177" s="91"/>
      <c r="AY177" s="89"/>
      <c r="AZ177" s="90"/>
      <c r="BA177" s="90"/>
      <c r="BB177" s="91"/>
      <c r="BC177" s="89"/>
      <c r="BD177" s="90"/>
      <c r="BE177" s="90"/>
      <c r="BF177" s="91"/>
      <c r="BG177" s="48" t="str">
        <f t="shared" si="121"/>
        <v>n.é.</v>
      </c>
      <c r="BH177" s="49"/>
    </row>
    <row r="178" spans="1:60" ht="20.100000000000001" customHeight="1" x14ac:dyDescent="0.2">
      <c r="A178" s="57" t="s">
        <v>671</v>
      </c>
      <c r="B178" s="58"/>
      <c r="C178" s="75" t="s">
        <v>153</v>
      </c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94" t="s">
        <v>129</v>
      </c>
      <c r="AD178" s="95"/>
      <c r="AE178" s="89"/>
      <c r="AF178" s="90"/>
      <c r="AG178" s="90"/>
      <c r="AH178" s="91"/>
      <c r="AI178" s="89"/>
      <c r="AJ178" s="90"/>
      <c r="AK178" s="90"/>
      <c r="AL178" s="91"/>
      <c r="AM178" s="89"/>
      <c r="AN178" s="90"/>
      <c r="AO178" s="90"/>
      <c r="AP178" s="91"/>
      <c r="AQ178" s="89"/>
      <c r="AR178" s="90"/>
      <c r="AS178" s="90"/>
      <c r="AT178" s="91"/>
      <c r="AU178" s="89"/>
      <c r="AV178" s="90"/>
      <c r="AW178" s="90"/>
      <c r="AX178" s="91"/>
      <c r="AY178" s="89"/>
      <c r="AZ178" s="90"/>
      <c r="BA178" s="90"/>
      <c r="BB178" s="91"/>
      <c r="BC178" s="89"/>
      <c r="BD178" s="90"/>
      <c r="BE178" s="90"/>
      <c r="BF178" s="91"/>
      <c r="BG178" s="48" t="str">
        <f t="shared" si="121"/>
        <v>n.é.</v>
      </c>
      <c r="BH178" s="49"/>
    </row>
    <row r="179" spans="1:60" ht="20.100000000000001" customHeight="1" x14ac:dyDescent="0.2">
      <c r="A179" s="57" t="s">
        <v>672</v>
      </c>
      <c r="B179" s="58"/>
      <c r="C179" s="75" t="s">
        <v>154</v>
      </c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94" t="s">
        <v>130</v>
      </c>
      <c r="AD179" s="95"/>
      <c r="AE179" s="89"/>
      <c r="AF179" s="90"/>
      <c r="AG179" s="90"/>
      <c r="AH179" s="91"/>
      <c r="AI179" s="89"/>
      <c r="AJ179" s="90"/>
      <c r="AK179" s="90"/>
      <c r="AL179" s="91"/>
      <c r="AM179" s="89"/>
      <c r="AN179" s="90"/>
      <c r="AO179" s="90"/>
      <c r="AP179" s="91"/>
      <c r="AQ179" s="89"/>
      <c r="AR179" s="90"/>
      <c r="AS179" s="90"/>
      <c r="AT179" s="91"/>
      <c r="AU179" s="89"/>
      <c r="AV179" s="90"/>
      <c r="AW179" s="90"/>
      <c r="AX179" s="91"/>
      <c r="AY179" s="89"/>
      <c r="AZ179" s="90"/>
      <c r="BA179" s="90"/>
      <c r="BB179" s="91"/>
      <c r="BC179" s="89"/>
      <c r="BD179" s="90"/>
      <c r="BE179" s="90"/>
      <c r="BF179" s="91"/>
      <c r="BG179" s="48" t="str">
        <f t="shared" si="121"/>
        <v>n.é.</v>
      </c>
      <c r="BH179" s="49"/>
    </row>
    <row r="180" spans="1:60" s="3" customFormat="1" ht="20.100000000000001" customHeight="1" x14ac:dyDescent="0.2">
      <c r="A180" s="67" t="s">
        <v>673</v>
      </c>
      <c r="B180" s="68"/>
      <c r="C180" s="69" t="s">
        <v>674</v>
      </c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1"/>
      <c r="AC180" s="92" t="s">
        <v>60</v>
      </c>
      <c r="AD180" s="93"/>
      <c r="AE180" s="86">
        <f>SUM(AE173:AH179)</f>
        <v>0</v>
      </c>
      <c r="AF180" s="87"/>
      <c r="AG180" s="87"/>
      <c r="AH180" s="88"/>
      <c r="AI180" s="86">
        <f t="shared" ref="AI180" si="140">SUM(AI173:AL179)</f>
        <v>0</v>
      </c>
      <c r="AJ180" s="87"/>
      <c r="AK180" s="87"/>
      <c r="AL180" s="88"/>
      <c r="AM180" s="86">
        <f t="shared" ref="AM180" si="141">SUM(AM173:AP179)</f>
        <v>0</v>
      </c>
      <c r="AN180" s="87"/>
      <c r="AO180" s="87"/>
      <c r="AP180" s="88"/>
      <c r="AQ180" s="86">
        <f t="shared" ref="AQ180" si="142">SUM(AQ173:AT179)</f>
        <v>0</v>
      </c>
      <c r="AR180" s="87"/>
      <c r="AS180" s="87"/>
      <c r="AT180" s="88"/>
      <c r="AU180" s="86">
        <f t="shared" ref="AU180" si="143">SUM(AU173:AX179)</f>
        <v>0</v>
      </c>
      <c r="AV180" s="87"/>
      <c r="AW180" s="87"/>
      <c r="AX180" s="88"/>
      <c r="AY180" s="86">
        <f t="shared" ref="AY180" si="144">SUM(AY173:BB179)</f>
        <v>0</v>
      </c>
      <c r="AZ180" s="87"/>
      <c r="BA180" s="87"/>
      <c r="BB180" s="88"/>
      <c r="BC180" s="86">
        <f t="shared" ref="BC180" si="145">SUM(BC173:BF179)</f>
        <v>0</v>
      </c>
      <c r="BD180" s="87"/>
      <c r="BE180" s="87"/>
      <c r="BF180" s="88"/>
      <c r="BG180" s="65" t="str">
        <f t="shared" si="121"/>
        <v>n.é.</v>
      </c>
      <c r="BH180" s="66"/>
    </row>
    <row r="181" spans="1:60" ht="20.100000000000001" customHeight="1" x14ac:dyDescent="0.2">
      <c r="A181" s="57" t="s">
        <v>675</v>
      </c>
      <c r="B181" s="58"/>
      <c r="C181" s="59" t="s">
        <v>167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1"/>
      <c r="AC181" s="94" t="s">
        <v>155</v>
      </c>
      <c r="AD181" s="95"/>
      <c r="AE181" s="89"/>
      <c r="AF181" s="90"/>
      <c r="AG181" s="90"/>
      <c r="AH181" s="91"/>
      <c r="AI181" s="89"/>
      <c r="AJ181" s="90"/>
      <c r="AK181" s="90"/>
      <c r="AL181" s="91"/>
      <c r="AM181" s="89"/>
      <c r="AN181" s="90"/>
      <c r="AO181" s="90"/>
      <c r="AP181" s="91"/>
      <c r="AQ181" s="89"/>
      <c r="AR181" s="90"/>
      <c r="AS181" s="90"/>
      <c r="AT181" s="91"/>
      <c r="AU181" s="89"/>
      <c r="AV181" s="90"/>
      <c r="AW181" s="90"/>
      <c r="AX181" s="91"/>
      <c r="AY181" s="89"/>
      <c r="AZ181" s="90"/>
      <c r="BA181" s="90"/>
      <c r="BB181" s="91"/>
      <c r="BC181" s="89"/>
      <c r="BD181" s="90"/>
      <c r="BE181" s="90"/>
      <c r="BF181" s="91"/>
      <c r="BG181" s="48" t="str">
        <f t="shared" si="121"/>
        <v>n.é.</v>
      </c>
      <c r="BH181" s="49"/>
    </row>
    <row r="182" spans="1:60" ht="20.100000000000001" customHeight="1" x14ac:dyDescent="0.2">
      <c r="A182" s="57" t="s">
        <v>676</v>
      </c>
      <c r="B182" s="58"/>
      <c r="C182" s="59" t="s">
        <v>168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1"/>
      <c r="AC182" s="94" t="s">
        <v>156</v>
      </c>
      <c r="AD182" s="95"/>
      <c r="AE182" s="89"/>
      <c r="AF182" s="90"/>
      <c r="AG182" s="90"/>
      <c r="AH182" s="91"/>
      <c r="AI182" s="89"/>
      <c r="AJ182" s="90"/>
      <c r="AK182" s="90"/>
      <c r="AL182" s="91"/>
      <c r="AM182" s="89"/>
      <c r="AN182" s="90"/>
      <c r="AO182" s="90"/>
      <c r="AP182" s="91"/>
      <c r="AQ182" s="89"/>
      <c r="AR182" s="90"/>
      <c r="AS182" s="90"/>
      <c r="AT182" s="91"/>
      <c r="AU182" s="89"/>
      <c r="AV182" s="90"/>
      <c r="AW182" s="90"/>
      <c r="AX182" s="91"/>
      <c r="AY182" s="89"/>
      <c r="AZ182" s="90"/>
      <c r="BA182" s="90"/>
      <c r="BB182" s="91"/>
      <c r="BC182" s="89"/>
      <c r="BD182" s="90"/>
      <c r="BE182" s="90"/>
      <c r="BF182" s="91"/>
      <c r="BG182" s="48" t="str">
        <f t="shared" si="121"/>
        <v>n.é.</v>
      </c>
      <c r="BH182" s="49"/>
    </row>
    <row r="183" spans="1:60" ht="20.100000000000001" customHeight="1" x14ac:dyDescent="0.2">
      <c r="A183" s="57" t="s">
        <v>677</v>
      </c>
      <c r="B183" s="58"/>
      <c r="C183" s="59" t="s">
        <v>169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1"/>
      <c r="AC183" s="94" t="s">
        <v>157</v>
      </c>
      <c r="AD183" s="95"/>
      <c r="AE183" s="89"/>
      <c r="AF183" s="90"/>
      <c r="AG183" s="90"/>
      <c r="AH183" s="91"/>
      <c r="AI183" s="89"/>
      <c r="AJ183" s="90"/>
      <c r="AK183" s="90"/>
      <c r="AL183" s="91"/>
      <c r="AM183" s="89"/>
      <c r="AN183" s="90"/>
      <c r="AO183" s="90"/>
      <c r="AP183" s="91"/>
      <c r="AQ183" s="89"/>
      <c r="AR183" s="90"/>
      <c r="AS183" s="90"/>
      <c r="AT183" s="91"/>
      <c r="AU183" s="89"/>
      <c r="AV183" s="90"/>
      <c r="AW183" s="90"/>
      <c r="AX183" s="91"/>
      <c r="AY183" s="89"/>
      <c r="AZ183" s="90"/>
      <c r="BA183" s="90"/>
      <c r="BB183" s="91"/>
      <c r="BC183" s="89"/>
      <c r="BD183" s="90"/>
      <c r="BE183" s="90"/>
      <c r="BF183" s="91"/>
      <c r="BG183" s="48" t="str">
        <f t="shared" si="121"/>
        <v>n.é.</v>
      </c>
      <c r="BH183" s="49"/>
    </row>
    <row r="184" spans="1:60" ht="20.100000000000001" customHeight="1" x14ac:dyDescent="0.2">
      <c r="A184" s="57" t="s">
        <v>678</v>
      </c>
      <c r="B184" s="58"/>
      <c r="C184" s="59" t="s">
        <v>170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1"/>
      <c r="AC184" s="94" t="s">
        <v>158</v>
      </c>
      <c r="AD184" s="95"/>
      <c r="AE184" s="89"/>
      <c r="AF184" s="90"/>
      <c r="AG184" s="90"/>
      <c r="AH184" s="91"/>
      <c r="AI184" s="89"/>
      <c r="AJ184" s="90"/>
      <c r="AK184" s="90"/>
      <c r="AL184" s="91"/>
      <c r="AM184" s="89"/>
      <c r="AN184" s="90"/>
      <c r="AO184" s="90"/>
      <c r="AP184" s="91"/>
      <c r="AQ184" s="89"/>
      <c r="AR184" s="90"/>
      <c r="AS184" s="90"/>
      <c r="AT184" s="91"/>
      <c r="AU184" s="89"/>
      <c r="AV184" s="90"/>
      <c r="AW184" s="90"/>
      <c r="AX184" s="91"/>
      <c r="AY184" s="89"/>
      <c r="AZ184" s="90"/>
      <c r="BA184" s="90"/>
      <c r="BB184" s="91"/>
      <c r="BC184" s="89"/>
      <c r="BD184" s="90"/>
      <c r="BE184" s="90"/>
      <c r="BF184" s="91"/>
      <c r="BG184" s="48" t="str">
        <f t="shared" si="121"/>
        <v>n.é.</v>
      </c>
      <c r="BH184" s="49"/>
    </row>
    <row r="185" spans="1:60" s="3" customFormat="1" ht="20.100000000000001" customHeight="1" x14ac:dyDescent="0.2">
      <c r="A185" s="67" t="s">
        <v>679</v>
      </c>
      <c r="B185" s="68"/>
      <c r="C185" s="78" t="s">
        <v>680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92" t="s">
        <v>61</v>
      </c>
      <c r="AD185" s="93"/>
      <c r="AE185" s="86">
        <f>SUM(AE181:AH184)</f>
        <v>0</v>
      </c>
      <c r="AF185" s="87"/>
      <c r="AG185" s="87"/>
      <c r="AH185" s="88"/>
      <c r="AI185" s="86">
        <f t="shared" ref="AI185" si="146">SUM(AI181:AL184)</f>
        <v>0</v>
      </c>
      <c r="AJ185" s="87"/>
      <c r="AK185" s="87"/>
      <c r="AL185" s="88"/>
      <c r="AM185" s="86">
        <f t="shared" ref="AM185" si="147">SUM(AM181:AP184)</f>
        <v>0</v>
      </c>
      <c r="AN185" s="87"/>
      <c r="AO185" s="87"/>
      <c r="AP185" s="88"/>
      <c r="AQ185" s="86">
        <f t="shared" ref="AQ185" si="148">SUM(AQ181:AT184)</f>
        <v>0</v>
      </c>
      <c r="AR185" s="87"/>
      <c r="AS185" s="87"/>
      <c r="AT185" s="88"/>
      <c r="AU185" s="86">
        <f t="shared" ref="AU185" si="149">SUM(AU181:AX184)</f>
        <v>0</v>
      </c>
      <c r="AV185" s="87"/>
      <c r="AW185" s="87"/>
      <c r="AX185" s="88"/>
      <c r="AY185" s="86">
        <f t="shared" ref="AY185" si="150">SUM(AY181:BB184)</f>
        <v>0</v>
      </c>
      <c r="AZ185" s="87"/>
      <c r="BA185" s="87"/>
      <c r="BB185" s="88"/>
      <c r="BC185" s="86">
        <f t="shared" ref="BC185" si="151">SUM(BC181:BF184)</f>
        <v>0</v>
      </c>
      <c r="BD185" s="87"/>
      <c r="BE185" s="87"/>
      <c r="BF185" s="88"/>
      <c r="BG185" s="65" t="str">
        <f t="shared" si="121"/>
        <v>n.é.</v>
      </c>
      <c r="BH185" s="66"/>
    </row>
    <row r="186" spans="1:60" ht="20.100000000000001" customHeight="1" x14ac:dyDescent="0.2">
      <c r="A186" s="57" t="s">
        <v>681</v>
      </c>
      <c r="B186" s="58"/>
      <c r="C186" s="59" t="s">
        <v>413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1"/>
      <c r="AC186" s="94" t="s">
        <v>159</v>
      </c>
      <c r="AD186" s="95"/>
      <c r="AE186" s="89"/>
      <c r="AF186" s="90"/>
      <c r="AG186" s="90"/>
      <c r="AH186" s="91"/>
      <c r="AI186" s="89"/>
      <c r="AJ186" s="90"/>
      <c r="AK186" s="90"/>
      <c r="AL186" s="91"/>
      <c r="AM186" s="89"/>
      <c r="AN186" s="90"/>
      <c r="AO186" s="90"/>
      <c r="AP186" s="91"/>
      <c r="AQ186" s="89"/>
      <c r="AR186" s="90"/>
      <c r="AS186" s="90"/>
      <c r="AT186" s="91"/>
      <c r="AU186" s="89"/>
      <c r="AV186" s="90"/>
      <c r="AW186" s="90"/>
      <c r="AX186" s="91"/>
      <c r="AY186" s="89"/>
      <c r="AZ186" s="90"/>
      <c r="BA186" s="90"/>
      <c r="BB186" s="91"/>
      <c r="BC186" s="89"/>
      <c r="BD186" s="90"/>
      <c r="BE186" s="90"/>
      <c r="BF186" s="91"/>
      <c r="BG186" s="48" t="str">
        <f t="shared" si="121"/>
        <v>n.é.</v>
      </c>
      <c r="BH186" s="49"/>
    </row>
    <row r="187" spans="1:60" ht="20.100000000000001" customHeight="1" x14ac:dyDescent="0.2">
      <c r="A187" s="57" t="s">
        <v>682</v>
      </c>
      <c r="B187" s="58"/>
      <c r="C187" s="59" t="s">
        <v>414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1"/>
      <c r="AC187" s="94" t="s">
        <v>160</v>
      </c>
      <c r="AD187" s="95"/>
      <c r="AE187" s="89"/>
      <c r="AF187" s="90"/>
      <c r="AG187" s="90"/>
      <c r="AH187" s="91"/>
      <c r="AI187" s="89"/>
      <c r="AJ187" s="90"/>
      <c r="AK187" s="90"/>
      <c r="AL187" s="91"/>
      <c r="AM187" s="89"/>
      <c r="AN187" s="90"/>
      <c r="AO187" s="90"/>
      <c r="AP187" s="91"/>
      <c r="AQ187" s="89"/>
      <c r="AR187" s="90"/>
      <c r="AS187" s="90"/>
      <c r="AT187" s="91"/>
      <c r="AU187" s="89"/>
      <c r="AV187" s="90"/>
      <c r="AW187" s="90"/>
      <c r="AX187" s="91"/>
      <c r="AY187" s="89"/>
      <c r="AZ187" s="90"/>
      <c r="BA187" s="90"/>
      <c r="BB187" s="91"/>
      <c r="BC187" s="89"/>
      <c r="BD187" s="90"/>
      <c r="BE187" s="90"/>
      <c r="BF187" s="91"/>
      <c r="BG187" s="48" t="str">
        <f t="shared" si="121"/>
        <v>n.é.</v>
      </c>
      <c r="BH187" s="49"/>
    </row>
    <row r="188" spans="1:60" ht="20.100000000000001" customHeight="1" x14ac:dyDescent="0.2">
      <c r="A188" s="57" t="s">
        <v>683</v>
      </c>
      <c r="B188" s="58"/>
      <c r="C188" s="59" t="s">
        <v>415</v>
      </c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1"/>
      <c r="AC188" s="94" t="s">
        <v>161</v>
      </c>
      <c r="AD188" s="95"/>
      <c r="AE188" s="89"/>
      <c r="AF188" s="90"/>
      <c r="AG188" s="90"/>
      <c r="AH188" s="91"/>
      <c r="AI188" s="89"/>
      <c r="AJ188" s="90"/>
      <c r="AK188" s="90"/>
      <c r="AL188" s="91"/>
      <c r="AM188" s="89"/>
      <c r="AN188" s="90"/>
      <c r="AO188" s="90"/>
      <c r="AP188" s="91"/>
      <c r="AQ188" s="89"/>
      <c r="AR188" s="90"/>
      <c r="AS188" s="90"/>
      <c r="AT188" s="91"/>
      <c r="AU188" s="89"/>
      <c r="AV188" s="90"/>
      <c r="AW188" s="90"/>
      <c r="AX188" s="91"/>
      <c r="AY188" s="89"/>
      <c r="AZ188" s="90"/>
      <c r="BA188" s="90"/>
      <c r="BB188" s="91"/>
      <c r="BC188" s="89"/>
      <c r="BD188" s="90"/>
      <c r="BE188" s="90"/>
      <c r="BF188" s="91"/>
      <c r="BG188" s="48" t="str">
        <f t="shared" si="121"/>
        <v>n.é.</v>
      </c>
      <c r="BH188" s="49"/>
    </row>
    <row r="189" spans="1:60" ht="20.100000000000001" customHeight="1" x14ac:dyDescent="0.2">
      <c r="A189" s="57" t="s">
        <v>684</v>
      </c>
      <c r="B189" s="58"/>
      <c r="C189" s="59" t="s">
        <v>171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1"/>
      <c r="AC189" s="94" t="s">
        <v>162</v>
      </c>
      <c r="AD189" s="95"/>
      <c r="AE189" s="89"/>
      <c r="AF189" s="90"/>
      <c r="AG189" s="90"/>
      <c r="AH189" s="91"/>
      <c r="AI189" s="89"/>
      <c r="AJ189" s="90"/>
      <c r="AK189" s="90"/>
      <c r="AL189" s="91"/>
      <c r="AM189" s="89"/>
      <c r="AN189" s="90"/>
      <c r="AO189" s="90"/>
      <c r="AP189" s="91"/>
      <c r="AQ189" s="89"/>
      <c r="AR189" s="90"/>
      <c r="AS189" s="90"/>
      <c r="AT189" s="91"/>
      <c r="AU189" s="89"/>
      <c r="AV189" s="90"/>
      <c r="AW189" s="90"/>
      <c r="AX189" s="91"/>
      <c r="AY189" s="89"/>
      <c r="AZ189" s="90"/>
      <c r="BA189" s="90"/>
      <c r="BB189" s="91"/>
      <c r="BC189" s="89"/>
      <c r="BD189" s="90"/>
      <c r="BE189" s="90"/>
      <c r="BF189" s="91"/>
      <c r="BG189" s="48" t="str">
        <f t="shared" si="121"/>
        <v>n.é.</v>
      </c>
      <c r="BH189" s="49"/>
    </row>
    <row r="190" spans="1:60" ht="20.100000000000001" customHeight="1" x14ac:dyDescent="0.2">
      <c r="A190" s="57" t="s">
        <v>685</v>
      </c>
      <c r="B190" s="58"/>
      <c r="C190" s="59" t="s">
        <v>416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1"/>
      <c r="AC190" s="94" t="s">
        <v>163</v>
      </c>
      <c r="AD190" s="95"/>
      <c r="AE190" s="89"/>
      <c r="AF190" s="90"/>
      <c r="AG190" s="90"/>
      <c r="AH190" s="91"/>
      <c r="AI190" s="89"/>
      <c r="AJ190" s="90"/>
      <c r="AK190" s="90"/>
      <c r="AL190" s="91"/>
      <c r="AM190" s="89"/>
      <c r="AN190" s="90"/>
      <c r="AO190" s="90"/>
      <c r="AP190" s="91"/>
      <c r="AQ190" s="89"/>
      <c r="AR190" s="90"/>
      <c r="AS190" s="90"/>
      <c r="AT190" s="91"/>
      <c r="AU190" s="89"/>
      <c r="AV190" s="90"/>
      <c r="AW190" s="90"/>
      <c r="AX190" s="91"/>
      <c r="AY190" s="89"/>
      <c r="AZ190" s="90"/>
      <c r="BA190" s="90"/>
      <c r="BB190" s="91"/>
      <c r="BC190" s="89"/>
      <c r="BD190" s="90"/>
      <c r="BE190" s="90"/>
      <c r="BF190" s="91"/>
      <c r="BG190" s="48" t="str">
        <f t="shared" si="121"/>
        <v>n.é.</v>
      </c>
      <c r="BH190" s="49"/>
    </row>
    <row r="191" spans="1:60" ht="20.100000000000001" customHeight="1" x14ac:dyDescent="0.2">
      <c r="A191" s="57" t="s">
        <v>686</v>
      </c>
      <c r="B191" s="58"/>
      <c r="C191" s="59" t="s">
        <v>417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1"/>
      <c r="AC191" s="94" t="s">
        <v>164</v>
      </c>
      <c r="AD191" s="95"/>
      <c r="AE191" s="89"/>
      <c r="AF191" s="90"/>
      <c r="AG191" s="90"/>
      <c r="AH191" s="91"/>
      <c r="AI191" s="89"/>
      <c r="AJ191" s="90"/>
      <c r="AK191" s="90"/>
      <c r="AL191" s="91"/>
      <c r="AM191" s="89"/>
      <c r="AN191" s="90"/>
      <c r="AO191" s="90"/>
      <c r="AP191" s="91"/>
      <c r="AQ191" s="89"/>
      <c r="AR191" s="90"/>
      <c r="AS191" s="90"/>
      <c r="AT191" s="91"/>
      <c r="AU191" s="89"/>
      <c r="AV191" s="90"/>
      <c r="AW191" s="90"/>
      <c r="AX191" s="91"/>
      <c r="AY191" s="89"/>
      <c r="AZ191" s="90"/>
      <c r="BA191" s="90"/>
      <c r="BB191" s="91"/>
      <c r="BC191" s="89"/>
      <c r="BD191" s="90"/>
      <c r="BE191" s="90"/>
      <c r="BF191" s="91"/>
      <c r="BG191" s="48" t="str">
        <f t="shared" si="121"/>
        <v>n.é.</v>
      </c>
      <c r="BH191" s="49"/>
    </row>
    <row r="192" spans="1:60" ht="20.100000000000001" customHeight="1" x14ac:dyDescent="0.2">
      <c r="A192" s="57" t="s">
        <v>687</v>
      </c>
      <c r="B192" s="58"/>
      <c r="C192" s="59" t="s">
        <v>172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1"/>
      <c r="AC192" s="94" t="s">
        <v>165</v>
      </c>
      <c r="AD192" s="95"/>
      <c r="AE192" s="89"/>
      <c r="AF192" s="90"/>
      <c r="AG192" s="90"/>
      <c r="AH192" s="91"/>
      <c r="AI192" s="89"/>
      <c r="AJ192" s="90"/>
      <c r="AK192" s="90"/>
      <c r="AL192" s="91"/>
      <c r="AM192" s="89"/>
      <c r="AN192" s="90"/>
      <c r="AO192" s="90"/>
      <c r="AP192" s="91"/>
      <c r="AQ192" s="89"/>
      <c r="AR192" s="90"/>
      <c r="AS192" s="90"/>
      <c r="AT192" s="91"/>
      <c r="AU192" s="89"/>
      <c r="AV192" s="90"/>
      <c r="AW192" s="90"/>
      <c r="AX192" s="91"/>
      <c r="AY192" s="89"/>
      <c r="AZ192" s="90"/>
      <c r="BA192" s="90"/>
      <c r="BB192" s="91"/>
      <c r="BC192" s="89"/>
      <c r="BD192" s="90"/>
      <c r="BE192" s="90"/>
      <c r="BF192" s="91"/>
      <c r="BG192" s="48" t="str">
        <f t="shared" si="121"/>
        <v>n.é.</v>
      </c>
      <c r="BH192" s="49"/>
    </row>
    <row r="193" spans="1:60" ht="20.100000000000001" customHeight="1" x14ac:dyDescent="0.2">
      <c r="A193" s="57" t="s">
        <v>688</v>
      </c>
      <c r="B193" s="58"/>
      <c r="C193" s="59" t="s">
        <v>689</v>
      </c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1"/>
      <c r="AC193" s="94" t="s">
        <v>166</v>
      </c>
      <c r="AD193" s="95"/>
      <c r="AE193" s="89"/>
      <c r="AF193" s="90"/>
      <c r="AG193" s="90"/>
      <c r="AH193" s="91"/>
      <c r="AI193" s="89"/>
      <c r="AJ193" s="90"/>
      <c r="AK193" s="90"/>
      <c r="AL193" s="91"/>
      <c r="AM193" s="89"/>
      <c r="AN193" s="90"/>
      <c r="AO193" s="90"/>
      <c r="AP193" s="91"/>
      <c r="AQ193" s="89"/>
      <c r="AR193" s="90"/>
      <c r="AS193" s="90"/>
      <c r="AT193" s="91"/>
      <c r="AU193" s="89"/>
      <c r="AV193" s="90"/>
      <c r="AW193" s="90"/>
      <c r="AX193" s="91"/>
      <c r="AY193" s="89"/>
      <c r="AZ193" s="90"/>
      <c r="BA193" s="90"/>
      <c r="BB193" s="91"/>
      <c r="BC193" s="89"/>
      <c r="BD193" s="90"/>
      <c r="BE193" s="90"/>
      <c r="BF193" s="91"/>
      <c r="BG193" s="48" t="str">
        <f t="shared" si="121"/>
        <v>n.é.</v>
      </c>
      <c r="BH193" s="49"/>
    </row>
    <row r="194" spans="1:60" ht="20.100000000000001" customHeight="1" x14ac:dyDescent="0.2">
      <c r="A194" s="57" t="s">
        <v>690</v>
      </c>
      <c r="B194" s="58"/>
      <c r="C194" s="59" t="s">
        <v>173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1"/>
      <c r="AC194" s="94" t="s">
        <v>691</v>
      </c>
      <c r="AD194" s="95"/>
      <c r="AE194" s="89"/>
      <c r="AF194" s="90"/>
      <c r="AG194" s="90"/>
      <c r="AH194" s="91"/>
      <c r="AI194" s="89"/>
      <c r="AJ194" s="90"/>
      <c r="AK194" s="90"/>
      <c r="AL194" s="91"/>
      <c r="AM194" s="89"/>
      <c r="AN194" s="90"/>
      <c r="AO194" s="90"/>
      <c r="AP194" s="91"/>
      <c r="AQ194" s="89"/>
      <c r="AR194" s="90"/>
      <c r="AS194" s="90"/>
      <c r="AT194" s="91"/>
      <c r="AU194" s="89"/>
      <c r="AV194" s="90"/>
      <c r="AW194" s="90"/>
      <c r="AX194" s="91"/>
      <c r="AY194" s="89"/>
      <c r="AZ194" s="90"/>
      <c r="BA194" s="90"/>
      <c r="BB194" s="91"/>
      <c r="BC194" s="89"/>
      <c r="BD194" s="90"/>
      <c r="BE194" s="90"/>
      <c r="BF194" s="91"/>
      <c r="BG194" s="48" t="str">
        <f t="shared" si="121"/>
        <v>n.é.</v>
      </c>
      <c r="BH194" s="49"/>
    </row>
    <row r="195" spans="1:60" ht="20.100000000000001" customHeight="1" x14ac:dyDescent="0.2">
      <c r="A195" s="67" t="s">
        <v>692</v>
      </c>
      <c r="B195" s="68"/>
      <c r="C195" s="78" t="s">
        <v>693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92" t="s">
        <v>62</v>
      </c>
      <c r="AD195" s="93"/>
      <c r="AE195" s="86">
        <f>SUM(AE186:AH194)</f>
        <v>0</v>
      </c>
      <c r="AF195" s="87"/>
      <c r="AG195" s="87"/>
      <c r="AH195" s="88"/>
      <c r="AI195" s="86">
        <f t="shared" ref="AI195" si="152">SUM(AI186:AL194)</f>
        <v>0</v>
      </c>
      <c r="AJ195" s="87"/>
      <c r="AK195" s="87"/>
      <c r="AL195" s="88"/>
      <c r="AM195" s="86">
        <f t="shared" ref="AM195" si="153">SUM(AM186:AP194)</f>
        <v>0</v>
      </c>
      <c r="AN195" s="87"/>
      <c r="AO195" s="87"/>
      <c r="AP195" s="88"/>
      <c r="AQ195" s="86">
        <f t="shared" ref="AQ195" si="154">SUM(AQ186:AT194)</f>
        <v>0</v>
      </c>
      <c r="AR195" s="87"/>
      <c r="AS195" s="87"/>
      <c r="AT195" s="88"/>
      <c r="AU195" s="86">
        <f t="shared" ref="AU195" si="155">SUM(AU186:AX194)</f>
        <v>0</v>
      </c>
      <c r="AV195" s="87"/>
      <c r="AW195" s="87"/>
      <c r="AX195" s="88"/>
      <c r="AY195" s="86">
        <f t="shared" ref="AY195" si="156">SUM(AY186:BB194)</f>
        <v>0</v>
      </c>
      <c r="AZ195" s="87"/>
      <c r="BA195" s="87"/>
      <c r="BB195" s="88"/>
      <c r="BC195" s="86">
        <f t="shared" ref="BC195" si="157">SUM(BC186:BF194)</f>
        <v>0</v>
      </c>
      <c r="BD195" s="87"/>
      <c r="BE195" s="87"/>
      <c r="BF195" s="88"/>
      <c r="BG195" s="65" t="str">
        <f t="shared" si="121"/>
        <v>n.é.</v>
      </c>
      <c r="BH195" s="66"/>
    </row>
    <row r="196" spans="1:60" s="3" customFormat="1" ht="20.100000000000001" customHeight="1" x14ac:dyDescent="0.2">
      <c r="A196" s="50" t="s">
        <v>694</v>
      </c>
      <c r="B196" s="51"/>
      <c r="C196" s="52" t="s">
        <v>695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4"/>
      <c r="AC196" s="84" t="s">
        <v>174</v>
      </c>
      <c r="AD196" s="85"/>
      <c r="AE196" s="81">
        <f>AE121+AE122+AE147+AE156+AE172+AE180+AE185+AE195</f>
        <v>2217731</v>
      </c>
      <c r="AF196" s="82"/>
      <c r="AG196" s="82"/>
      <c r="AH196" s="83"/>
      <c r="AI196" s="81">
        <f>AI121+AI122+AI147+AI156+AI172+AI180+AI185+AI195</f>
        <v>0</v>
      </c>
      <c r="AJ196" s="82"/>
      <c r="AK196" s="82"/>
      <c r="AL196" s="83"/>
      <c r="AM196" s="81">
        <f>AM121+AM122+AM147+AM156+AM172+AM180+AM185+AM195</f>
        <v>0</v>
      </c>
      <c r="AN196" s="82"/>
      <c r="AO196" s="82"/>
      <c r="AP196" s="83"/>
      <c r="AQ196" s="81">
        <f>AQ121+AQ122+AQ147+AQ156+AQ172+AQ180+AQ185+AQ195</f>
        <v>0</v>
      </c>
      <c r="AR196" s="82"/>
      <c r="AS196" s="82"/>
      <c r="AT196" s="83"/>
      <c r="AU196" s="81">
        <f>AU121+AU122+AU147+AU156+AU172+AU180+AU185+AU195</f>
        <v>0</v>
      </c>
      <c r="AV196" s="82"/>
      <c r="AW196" s="82"/>
      <c r="AX196" s="83"/>
      <c r="AY196" s="81">
        <f>AY121+AY122+AY147+AY156+AY172+AY180+AY185+AY195</f>
        <v>0</v>
      </c>
      <c r="AZ196" s="82"/>
      <c r="BA196" s="82"/>
      <c r="BB196" s="83"/>
      <c r="BC196" s="81">
        <f>BC121+BC122+BC147+BC156+BC172+BC180+BC185+BC195</f>
        <v>0</v>
      </c>
      <c r="BD196" s="82"/>
      <c r="BE196" s="82"/>
      <c r="BF196" s="83"/>
      <c r="BG196" s="45" t="str">
        <f t="shared" si="121"/>
        <v>n.é.</v>
      </c>
      <c r="BH196" s="46"/>
    </row>
    <row r="197" spans="1:60" ht="20.100000000000001" customHeight="1" x14ac:dyDescent="0.2">
      <c r="A197" s="57" t="s">
        <v>696</v>
      </c>
      <c r="B197" s="58"/>
      <c r="C197" s="59" t="s">
        <v>697</v>
      </c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1"/>
      <c r="AC197" s="62" t="s">
        <v>378</v>
      </c>
      <c r="AD197" s="63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65" t="str">
        <f t="shared" si="121"/>
        <v>n.é.</v>
      </c>
      <c r="BH197" s="66"/>
    </row>
    <row r="198" spans="1:60" ht="20.100000000000001" customHeight="1" x14ac:dyDescent="0.2">
      <c r="A198" s="57" t="s">
        <v>698</v>
      </c>
      <c r="B198" s="58"/>
      <c r="C198" s="59" t="s">
        <v>379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1"/>
      <c r="AC198" s="62" t="s">
        <v>380</v>
      </c>
      <c r="AD198" s="63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65" t="str">
        <f t="shared" si="121"/>
        <v>n.é.</v>
      </c>
      <c r="BH198" s="66"/>
    </row>
    <row r="199" spans="1:60" ht="20.100000000000001" customHeight="1" x14ac:dyDescent="0.2">
      <c r="A199" s="57" t="s">
        <v>699</v>
      </c>
      <c r="B199" s="58"/>
      <c r="C199" s="59" t="s">
        <v>700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1"/>
      <c r="AC199" s="62" t="s">
        <v>381</v>
      </c>
      <c r="AD199" s="63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65" t="str">
        <f t="shared" si="121"/>
        <v>n.é.</v>
      </c>
      <c r="BH199" s="66"/>
    </row>
    <row r="200" spans="1:60" ht="20.100000000000001" customHeight="1" x14ac:dyDescent="0.2">
      <c r="A200" s="67" t="s">
        <v>701</v>
      </c>
      <c r="B200" s="68"/>
      <c r="C200" s="78" t="s">
        <v>702</v>
      </c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80"/>
      <c r="AC200" s="72" t="s">
        <v>382</v>
      </c>
      <c r="AD200" s="73"/>
      <c r="AE200" s="64">
        <f>SUM(AE197:AH199)</f>
        <v>0</v>
      </c>
      <c r="AF200" s="64"/>
      <c r="AG200" s="64"/>
      <c r="AH200" s="64"/>
      <c r="AI200" s="64">
        <f t="shared" ref="AI200" si="158">SUM(AI197:AL199)</f>
        <v>0</v>
      </c>
      <c r="AJ200" s="64"/>
      <c r="AK200" s="64"/>
      <c r="AL200" s="64"/>
      <c r="AM200" s="64">
        <f t="shared" ref="AM200" si="159">SUM(AM197:AP199)</f>
        <v>0</v>
      </c>
      <c r="AN200" s="64"/>
      <c r="AO200" s="64"/>
      <c r="AP200" s="64"/>
      <c r="AQ200" s="64">
        <f t="shared" ref="AQ200" si="160">SUM(AQ197:AT199)</f>
        <v>0</v>
      </c>
      <c r="AR200" s="64"/>
      <c r="AS200" s="64"/>
      <c r="AT200" s="64"/>
      <c r="AU200" s="64">
        <f t="shared" ref="AU200" si="161">SUM(AU197:AX199)</f>
        <v>0</v>
      </c>
      <c r="AV200" s="64"/>
      <c r="AW200" s="64"/>
      <c r="AX200" s="64"/>
      <c r="AY200" s="64">
        <f t="shared" ref="AY200" si="162">SUM(AY197:BB199)</f>
        <v>0</v>
      </c>
      <c r="AZ200" s="64"/>
      <c r="BA200" s="64"/>
      <c r="BB200" s="64"/>
      <c r="BC200" s="64">
        <f t="shared" ref="BC200" si="163">SUM(BC197:BF199)</f>
        <v>0</v>
      </c>
      <c r="BD200" s="64"/>
      <c r="BE200" s="64"/>
      <c r="BF200" s="64"/>
      <c r="BG200" s="65" t="str">
        <f t="shared" si="121"/>
        <v>n.é.</v>
      </c>
      <c r="BH200" s="66"/>
    </row>
    <row r="201" spans="1:60" ht="20.100000000000001" customHeight="1" x14ac:dyDescent="0.2">
      <c r="A201" s="57" t="s">
        <v>703</v>
      </c>
      <c r="B201" s="58"/>
      <c r="C201" s="75" t="s">
        <v>383</v>
      </c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7"/>
      <c r="AC201" s="62" t="s">
        <v>384</v>
      </c>
      <c r="AD201" s="63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65" t="str">
        <f t="shared" si="121"/>
        <v>n.é.</v>
      </c>
      <c r="BH201" s="66"/>
    </row>
    <row r="202" spans="1:60" ht="20.100000000000001" customHeight="1" x14ac:dyDescent="0.2">
      <c r="A202" s="57" t="s">
        <v>704</v>
      </c>
      <c r="B202" s="58"/>
      <c r="C202" s="59" t="s">
        <v>386</v>
      </c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1"/>
      <c r="AC202" s="62" t="s">
        <v>385</v>
      </c>
      <c r="AD202" s="63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65" t="str">
        <f t="shared" si="121"/>
        <v>n.é.</v>
      </c>
      <c r="BH202" s="66"/>
    </row>
    <row r="203" spans="1:60" ht="20.100000000000001" customHeight="1" x14ac:dyDescent="0.2">
      <c r="A203" s="57" t="s">
        <v>705</v>
      </c>
      <c r="B203" s="58"/>
      <c r="C203" s="59" t="s">
        <v>706</v>
      </c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1"/>
      <c r="AC203" s="62" t="s">
        <v>387</v>
      </c>
      <c r="AD203" s="63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65" t="str">
        <f t="shared" si="121"/>
        <v>n.é.</v>
      </c>
      <c r="BH203" s="66"/>
    </row>
    <row r="204" spans="1:60" ht="20.100000000000001" customHeight="1" x14ac:dyDescent="0.2">
      <c r="A204" s="57" t="s">
        <v>707</v>
      </c>
      <c r="B204" s="58"/>
      <c r="C204" s="59" t="s">
        <v>708</v>
      </c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1"/>
      <c r="AC204" s="62" t="s">
        <v>388</v>
      </c>
      <c r="AD204" s="63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65" t="str">
        <f t="shared" si="121"/>
        <v>n.é.</v>
      </c>
      <c r="BH204" s="66"/>
    </row>
    <row r="205" spans="1:60" ht="20.100000000000001" customHeight="1" x14ac:dyDescent="0.2">
      <c r="A205" s="57" t="s">
        <v>709</v>
      </c>
      <c r="B205" s="58"/>
      <c r="C205" s="59" t="s">
        <v>710</v>
      </c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1"/>
      <c r="AC205" s="62" t="s">
        <v>711</v>
      </c>
      <c r="AD205" s="63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65" t="str">
        <f t="shared" si="121"/>
        <v>n.é.</v>
      </c>
      <c r="BH205" s="66"/>
    </row>
    <row r="206" spans="1:60" ht="20.100000000000001" customHeight="1" x14ac:dyDescent="0.2">
      <c r="A206" s="67" t="s">
        <v>712</v>
      </c>
      <c r="B206" s="68"/>
      <c r="C206" s="69" t="s">
        <v>713</v>
      </c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1"/>
      <c r="AC206" s="72" t="s">
        <v>389</v>
      </c>
      <c r="AD206" s="73"/>
      <c r="AE206" s="64">
        <f>SUM(AE201:AH205)</f>
        <v>0</v>
      </c>
      <c r="AF206" s="64"/>
      <c r="AG206" s="64"/>
      <c r="AH206" s="64"/>
      <c r="AI206" s="64">
        <f t="shared" ref="AI206" si="164">SUM(AI201:AL205)</f>
        <v>0</v>
      </c>
      <c r="AJ206" s="64"/>
      <c r="AK206" s="64"/>
      <c r="AL206" s="64"/>
      <c r="AM206" s="64">
        <f t="shared" ref="AM206" si="165">SUM(AM201:AP205)</f>
        <v>0</v>
      </c>
      <c r="AN206" s="64"/>
      <c r="AO206" s="64"/>
      <c r="AP206" s="64"/>
      <c r="AQ206" s="64">
        <f t="shared" ref="AQ206" si="166">SUM(AQ201:AT205)</f>
        <v>0</v>
      </c>
      <c r="AR206" s="64"/>
      <c r="AS206" s="64"/>
      <c r="AT206" s="64"/>
      <c r="AU206" s="64">
        <f t="shared" ref="AU206" si="167">SUM(AU201:AX205)</f>
        <v>0</v>
      </c>
      <c r="AV206" s="64"/>
      <c r="AW206" s="64"/>
      <c r="AX206" s="64"/>
      <c r="AY206" s="64">
        <f t="shared" ref="AY206" si="168">SUM(AY201:BB205)</f>
        <v>0</v>
      </c>
      <c r="AZ206" s="64"/>
      <c r="BA206" s="64"/>
      <c r="BB206" s="64"/>
      <c r="BC206" s="64">
        <f t="shared" ref="BC206" si="169">SUM(BC201:BF205)</f>
        <v>0</v>
      </c>
      <c r="BD206" s="64"/>
      <c r="BE206" s="64"/>
      <c r="BF206" s="64"/>
      <c r="BG206" s="65" t="str">
        <f t="shared" ref="BG206:BG226" si="170">IF(AI206&gt;0,BC206/AI206,"n.é.")</f>
        <v>n.é.</v>
      </c>
      <c r="BH206" s="66"/>
    </row>
    <row r="207" spans="1:60" ht="20.100000000000001" customHeight="1" x14ac:dyDescent="0.2">
      <c r="A207" s="57" t="s">
        <v>714</v>
      </c>
      <c r="B207" s="58"/>
      <c r="C207" s="75" t="s">
        <v>390</v>
      </c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7"/>
      <c r="AC207" s="62" t="s">
        <v>391</v>
      </c>
      <c r="AD207" s="63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8" t="str">
        <f t="shared" si="170"/>
        <v>n.é.</v>
      </c>
      <c r="BH207" s="49"/>
    </row>
    <row r="208" spans="1:60" ht="20.100000000000001" customHeight="1" x14ac:dyDescent="0.2">
      <c r="A208" s="57" t="s">
        <v>715</v>
      </c>
      <c r="B208" s="58"/>
      <c r="C208" s="75" t="s">
        <v>392</v>
      </c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7"/>
      <c r="AC208" s="62" t="s">
        <v>393</v>
      </c>
      <c r="AD208" s="63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8" t="str">
        <f t="shared" si="170"/>
        <v>n.é.</v>
      </c>
      <c r="BH208" s="49"/>
    </row>
    <row r="209" spans="1:60" ht="20.100000000000001" customHeight="1" x14ac:dyDescent="0.2">
      <c r="A209" s="57" t="s">
        <v>716</v>
      </c>
      <c r="B209" s="58"/>
      <c r="C209" s="75" t="s">
        <v>394</v>
      </c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7"/>
      <c r="AC209" s="62" t="s">
        <v>395</v>
      </c>
      <c r="AD209" s="63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8" t="str">
        <f t="shared" si="170"/>
        <v>n.é.</v>
      </c>
      <c r="BH209" s="49"/>
    </row>
    <row r="210" spans="1:60" ht="20.100000000000001" customHeight="1" x14ac:dyDescent="0.2">
      <c r="A210" s="57" t="s">
        <v>717</v>
      </c>
      <c r="B210" s="58"/>
      <c r="C210" s="75" t="s">
        <v>718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7"/>
      <c r="AC210" s="62" t="s">
        <v>396</v>
      </c>
      <c r="AD210" s="63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8" t="str">
        <f t="shared" si="170"/>
        <v>n.é.</v>
      </c>
      <c r="BH210" s="49"/>
    </row>
    <row r="211" spans="1:60" ht="20.100000000000001" customHeight="1" x14ac:dyDescent="0.2">
      <c r="A211" s="57" t="s">
        <v>719</v>
      </c>
      <c r="B211" s="58"/>
      <c r="C211" s="75" t="s">
        <v>397</v>
      </c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7"/>
      <c r="AC211" s="62" t="s">
        <v>398</v>
      </c>
      <c r="AD211" s="63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8" t="str">
        <f t="shared" si="170"/>
        <v>n.é.</v>
      </c>
      <c r="BH211" s="49"/>
    </row>
    <row r="212" spans="1:60" ht="20.100000000000001" customHeight="1" x14ac:dyDescent="0.2">
      <c r="A212" s="57" t="s">
        <v>720</v>
      </c>
      <c r="B212" s="58"/>
      <c r="C212" s="75" t="s">
        <v>399</v>
      </c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7"/>
      <c r="AC212" s="62" t="s">
        <v>400</v>
      </c>
      <c r="AD212" s="63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8" t="str">
        <f t="shared" si="170"/>
        <v>n.é.</v>
      </c>
      <c r="BH212" s="49"/>
    </row>
    <row r="213" spans="1:60" ht="20.100000000000001" customHeight="1" x14ac:dyDescent="0.2">
      <c r="A213" s="57" t="s">
        <v>721</v>
      </c>
      <c r="B213" s="58"/>
      <c r="C213" s="75" t="s">
        <v>722</v>
      </c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7"/>
      <c r="AC213" s="62" t="s">
        <v>723</v>
      </c>
      <c r="AD213" s="63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8" t="str">
        <f t="shared" si="170"/>
        <v>n.é.</v>
      </c>
      <c r="BH213" s="49"/>
    </row>
    <row r="214" spans="1:60" ht="20.100000000000001" customHeight="1" x14ac:dyDescent="0.2">
      <c r="A214" s="57" t="s">
        <v>724</v>
      </c>
      <c r="B214" s="58"/>
      <c r="C214" s="75" t="s">
        <v>725</v>
      </c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7"/>
      <c r="AC214" s="62" t="s">
        <v>726</v>
      </c>
      <c r="AD214" s="63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8" t="str">
        <f t="shared" si="170"/>
        <v>n.é.</v>
      </c>
      <c r="BH214" s="49"/>
    </row>
    <row r="215" spans="1:60" s="3" customFormat="1" ht="20.100000000000001" customHeight="1" x14ac:dyDescent="0.2">
      <c r="A215" s="67" t="s">
        <v>727</v>
      </c>
      <c r="B215" s="68"/>
      <c r="C215" s="69" t="s">
        <v>728</v>
      </c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1"/>
      <c r="AC215" s="72" t="s">
        <v>729</v>
      </c>
      <c r="AD215" s="73"/>
      <c r="AE215" s="64">
        <f>SUM(AE213:AH214)</f>
        <v>0</v>
      </c>
      <c r="AF215" s="64"/>
      <c r="AG215" s="64"/>
      <c r="AH215" s="64"/>
      <c r="AI215" s="64">
        <f t="shared" ref="AI215" si="171">SUM(AI213:AL214)</f>
        <v>0</v>
      </c>
      <c r="AJ215" s="64"/>
      <c r="AK215" s="64"/>
      <c r="AL215" s="64"/>
      <c r="AM215" s="64">
        <f t="shared" ref="AM215" si="172">SUM(AM213:AP214)</f>
        <v>0</v>
      </c>
      <c r="AN215" s="64"/>
      <c r="AO215" s="64"/>
      <c r="AP215" s="64"/>
      <c r="AQ215" s="64">
        <f t="shared" ref="AQ215" si="173">SUM(AQ213:AT214)</f>
        <v>0</v>
      </c>
      <c r="AR215" s="64"/>
      <c r="AS215" s="64"/>
      <c r="AT215" s="64"/>
      <c r="AU215" s="64">
        <f t="shared" ref="AU215" si="174">SUM(AU213:AX214)</f>
        <v>0</v>
      </c>
      <c r="AV215" s="64"/>
      <c r="AW215" s="64"/>
      <c r="AX215" s="64"/>
      <c r="AY215" s="64">
        <f t="shared" ref="AY215" si="175">SUM(AY213:BB214)</f>
        <v>0</v>
      </c>
      <c r="AZ215" s="64"/>
      <c r="BA215" s="64"/>
      <c r="BB215" s="64"/>
      <c r="BC215" s="64">
        <f t="shared" ref="BC215" si="176">SUM(BC213:BF214)</f>
        <v>0</v>
      </c>
      <c r="BD215" s="64"/>
      <c r="BE215" s="64"/>
      <c r="BF215" s="64"/>
      <c r="BG215" s="65" t="str">
        <f t="shared" si="170"/>
        <v>n.é.</v>
      </c>
      <c r="BH215" s="66"/>
    </row>
    <row r="216" spans="1:60" ht="20.100000000000001" customHeight="1" x14ac:dyDescent="0.2">
      <c r="A216" s="67" t="s">
        <v>730</v>
      </c>
      <c r="B216" s="68"/>
      <c r="C216" s="69" t="s">
        <v>731</v>
      </c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1"/>
      <c r="AC216" s="72" t="s">
        <v>401</v>
      </c>
      <c r="AD216" s="73"/>
      <c r="AE216" s="64">
        <f>AE200+SUM(AE206:AH212)+AE215</f>
        <v>0</v>
      </c>
      <c r="AF216" s="64"/>
      <c r="AG216" s="64"/>
      <c r="AH216" s="64"/>
      <c r="AI216" s="64">
        <f t="shared" ref="AI216" si="177">AI200+SUM(AI206:AL212)+AI215</f>
        <v>0</v>
      </c>
      <c r="AJ216" s="64"/>
      <c r="AK216" s="64"/>
      <c r="AL216" s="64"/>
      <c r="AM216" s="64">
        <f t="shared" ref="AM216" si="178">AM200+SUM(AM206:AP212)+AM215</f>
        <v>0</v>
      </c>
      <c r="AN216" s="64"/>
      <c r="AO216" s="64"/>
      <c r="AP216" s="64"/>
      <c r="AQ216" s="64">
        <f t="shared" ref="AQ216" si="179">AQ200+SUM(AQ206:AT212)+AQ215</f>
        <v>0</v>
      </c>
      <c r="AR216" s="64"/>
      <c r="AS216" s="64"/>
      <c r="AT216" s="64"/>
      <c r="AU216" s="64">
        <f t="shared" ref="AU216" si="180">AU200+SUM(AU206:AX212)+AU215</f>
        <v>0</v>
      </c>
      <c r="AV216" s="64"/>
      <c r="AW216" s="64"/>
      <c r="AX216" s="64"/>
      <c r="AY216" s="64">
        <f t="shared" ref="AY216" si="181">AY200+SUM(AY206:BB212)+AY215</f>
        <v>0</v>
      </c>
      <c r="AZ216" s="64"/>
      <c r="BA216" s="64"/>
      <c r="BB216" s="64"/>
      <c r="BC216" s="64">
        <f t="shared" ref="BC216" si="182">BC200+SUM(BC206:BF212)+BC215</f>
        <v>0</v>
      </c>
      <c r="BD216" s="64"/>
      <c r="BE216" s="64"/>
      <c r="BF216" s="64"/>
      <c r="BG216" s="65" t="str">
        <f t="shared" si="170"/>
        <v>n.é.</v>
      </c>
      <c r="BH216" s="66"/>
    </row>
    <row r="217" spans="1:60" ht="20.100000000000001" customHeight="1" x14ac:dyDescent="0.2">
      <c r="A217" s="57" t="s">
        <v>732</v>
      </c>
      <c r="B217" s="58"/>
      <c r="C217" s="75" t="s">
        <v>402</v>
      </c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62" t="s">
        <v>403</v>
      </c>
      <c r="AD217" s="63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65" t="str">
        <f t="shared" si="170"/>
        <v>n.é.</v>
      </c>
      <c r="BH217" s="66"/>
    </row>
    <row r="218" spans="1:60" ht="20.100000000000001" customHeight="1" x14ac:dyDescent="0.2">
      <c r="A218" s="57" t="s">
        <v>733</v>
      </c>
      <c r="B218" s="58"/>
      <c r="C218" s="59" t="s">
        <v>404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1"/>
      <c r="AC218" s="62" t="s">
        <v>405</v>
      </c>
      <c r="AD218" s="63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65" t="str">
        <f t="shared" si="170"/>
        <v>n.é.</v>
      </c>
      <c r="BH218" s="66"/>
    </row>
    <row r="219" spans="1:60" ht="20.100000000000001" customHeight="1" x14ac:dyDescent="0.2">
      <c r="A219" s="57" t="s">
        <v>734</v>
      </c>
      <c r="B219" s="58"/>
      <c r="C219" s="75" t="s">
        <v>406</v>
      </c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62" t="s">
        <v>407</v>
      </c>
      <c r="AD219" s="63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65" t="str">
        <f t="shared" si="170"/>
        <v>n.é.</v>
      </c>
      <c r="BH219" s="66"/>
    </row>
    <row r="220" spans="1:60" ht="20.100000000000001" customHeight="1" x14ac:dyDescent="0.2">
      <c r="A220" s="57" t="s">
        <v>735</v>
      </c>
      <c r="B220" s="58"/>
      <c r="C220" s="75" t="s">
        <v>736</v>
      </c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62" t="s">
        <v>408</v>
      </c>
      <c r="AD220" s="63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65" t="str">
        <f t="shared" si="170"/>
        <v>n.é.</v>
      </c>
      <c r="BH220" s="66"/>
    </row>
    <row r="221" spans="1:60" ht="20.100000000000001" customHeight="1" x14ac:dyDescent="0.2">
      <c r="A221" s="57" t="s">
        <v>737</v>
      </c>
      <c r="B221" s="58"/>
      <c r="C221" s="75" t="s">
        <v>738</v>
      </c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62" t="s">
        <v>739</v>
      </c>
      <c r="AD221" s="63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65" t="str">
        <f t="shared" si="170"/>
        <v>n.é.</v>
      </c>
      <c r="BH221" s="66"/>
    </row>
    <row r="222" spans="1:60" s="3" customFormat="1" ht="20.100000000000001" customHeight="1" x14ac:dyDescent="0.2">
      <c r="A222" s="67" t="s">
        <v>740</v>
      </c>
      <c r="B222" s="68"/>
      <c r="C222" s="69" t="s">
        <v>741</v>
      </c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1"/>
      <c r="AC222" s="72" t="s">
        <v>409</v>
      </c>
      <c r="AD222" s="73"/>
      <c r="AE222" s="64">
        <f>SUM(AE217:AH221)</f>
        <v>0</v>
      </c>
      <c r="AF222" s="64"/>
      <c r="AG222" s="64"/>
      <c r="AH222" s="64"/>
      <c r="AI222" s="64">
        <f t="shared" ref="AI222" si="183">SUM(AI217:AL221)</f>
        <v>0</v>
      </c>
      <c r="AJ222" s="64"/>
      <c r="AK222" s="64"/>
      <c r="AL222" s="64"/>
      <c r="AM222" s="64">
        <f t="shared" ref="AM222" si="184">SUM(AM217:AP221)</f>
        <v>0</v>
      </c>
      <c r="AN222" s="64"/>
      <c r="AO222" s="64"/>
      <c r="AP222" s="64"/>
      <c r="AQ222" s="64">
        <f t="shared" ref="AQ222" si="185">SUM(AQ217:AT221)</f>
        <v>0</v>
      </c>
      <c r="AR222" s="64"/>
      <c r="AS222" s="64"/>
      <c r="AT222" s="64"/>
      <c r="AU222" s="64">
        <f t="shared" ref="AU222" si="186">SUM(AU217:AX221)</f>
        <v>0</v>
      </c>
      <c r="AV222" s="64"/>
      <c r="AW222" s="64"/>
      <c r="AX222" s="64"/>
      <c r="AY222" s="64">
        <f t="shared" ref="AY222" si="187">SUM(AY217:BB221)</f>
        <v>0</v>
      </c>
      <c r="AZ222" s="64"/>
      <c r="BA222" s="64"/>
      <c r="BB222" s="64"/>
      <c r="BC222" s="64">
        <f t="shared" ref="BC222" si="188">SUM(BC217:BF221)</f>
        <v>0</v>
      </c>
      <c r="BD222" s="64"/>
      <c r="BE222" s="64"/>
      <c r="BF222" s="64"/>
      <c r="BG222" s="65" t="str">
        <f t="shared" si="170"/>
        <v>n.é.</v>
      </c>
      <c r="BH222" s="66"/>
    </row>
    <row r="223" spans="1:60" ht="20.100000000000001" customHeight="1" x14ac:dyDescent="0.2">
      <c r="A223" s="57" t="s">
        <v>742</v>
      </c>
      <c r="B223" s="58"/>
      <c r="C223" s="59" t="s">
        <v>410</v>
      </c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1"/>
      <c r="AC223" s="62" t="s">
        <v>411</v>
      </c>
      <c r="AD223" s="63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8" t="str">
        <f t="shared" si="170"/>
        <v>n.é.</v>
      </c>
      <c r="BH223" s="49"/>
    </row>
    <row r="224" spans="1:60" ht="20.100000000000001" customHeight="1" x14ac:dyDescent="0.2">
      <c r="A224" s="57" t="s">
        <v>743</v>
      </c>
      <c r="B224" s="58"/>
      <c r="C224" s="59" t="s">
        <v>744</v>
      </c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1"/>
      <c r="AC224" s="62" t="s">
        <v>745</v>
      </c>
      <c r="AD224" s="63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8" t="str">
        <f t="shared" si="170"/>
        <v>n.é.</v>
      </c>
      <c r="BH224" s="49"/>
    </row>
    <row r="225" spans="1:60" s="3" customFormat="1" ht="20.100000000000001" customHeight="1" x14ac:dyDescent="0.2">
      <c r="A225" s="50" t="s">
        <v>746</v>
      </c>
      <c r="B225" s="51"/>
      <c r="C225" s="52" t="s">
        <v>747</v>
      </c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4"/>
      <c r="AC225" s="55" t="s">
        <v>412</v>
      </c>
      <c r="AD225" s="56"/>
      <c r="AE225" s="44">
        <f>AE216+AE222+AE223+AE224</f>
        <v>0</v>
      </c>
      <c r="AF225" s="44"/>
      <c r="AG225" s="44"/>
      <c r="AH225" s="44"/>
      <c r="AI225" s="44">
        <f t="shared" ref="AI225" si="189">AI216+AI222+AI223+AI224</f>
        <v>0</v>
      </c>
      <c r="AJ225" s="44"/>
      <c r="AK225" s="44"/>
      <c r="AL225" s="44"/>
      <c r="AM225" s="44">
        <f t="shared" ref="AM225" si="190">AM216+AM222+AM223+AM224</f>
        <v>0</v>
      </c>
      <c r="AN225" s="44"/>
      <c r="AO225" s="44"/>
      <c r="AP225" s="44"/>
      <c r="AQ225" s="44">
        <f t="shared" ref="AQ225" si="191">AQ216+AQ222+AQ223+AQ224</f>
        <v>0</v>
      </c>
      <c r="AR225" s="44"/>
      <c r="AS225" s="44"/>
      <c r="AT225" s="44"/>
      <c r="AU225" s="44">
        <f t="shared" ref="AU225" si="192">AU216+AU222+AU223+AU224</f>
        <v>0</v>
      </c>
      <c r="AV225" s="44"/>
      <c r="AW225" s="44"/>
      <c r="AX225" s="44"/>
      <c r="AY225" s="44">
        <f t="shared" ref="AY225" si="193">AY216+AY222+AY223+AY224</f>
        <v>0</v>
      </c>
      <c r="AZ225" s="44"/>
      <c r="BA225" s="44"/>
      <c r="BB225" s="44"/>
      <c r="BC225" s="44">
        <f t="shared" ref="BC225" si="194">BC216+BC222+BC223+BC224</f>
        <v>0</v>
      </c>
      <c r="BD225" s="44"/>
      <c r="BE225" s="44"/>
      <c r="BF225" s="44"/>
      <c r="BG225" s="45" t="str">
        <f t="shared" si="170"/>
        <v>n.é.</v>
      </c>
      <c r="BH225" s="46"/>
    </row>
    <row r="226" spans="1:60" s="3" customFormat="1" ht="20.100000000000001" customHeight="1" x14ac:dyDescent="0.2">
      <c r="A226" s="37" t="s">
        <v>748</v>
      </c>
      <c r="B226" s="38"/>
      <c r="C226" s="39" t="s">
        <v>749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1"/>
      <c r="AC226" s="42"/>
      <c r="AD226" s="43"/>
      <c r="AE226" s="33">
        <f>AE196+AE225</f>
        <v>2217731</v>
      </c>
      <c r="AF226" s="33"/>
      <c r="AG226" s="33"/>
      <c r="AH226" s="33"/>
      <c r="AI226" s="33">
        <f>AI196+AI225</f>
        <v>0</v>
      </c>
      <c r="AJ226" s="33"/>
      <c r="AK226" s="33"/>
      <c r="AL226" s="33"/>
      <c r="AM226" s="33">
        <f>AM196+AM225</f>
        <v>0</v>
      </c>
      <c r="AN226" s="33"/>
      <c r="AO226" s="33"/>
      <c r="AP226" s="33"/>
      <c r="AQ226" s="33">
        <f>AQ196+AQ225</f>
        <v>0</v>
      </c>
      <c r="AR226" s="33"/>
      <c r="AS226" s="33"/>
      <c r="AT226" s="33"/>
      <c r="AU226" s="33">
        <f>AU196+AU225</f>
        <v>0</v>
      </c>
      <c r="AV226" s="33"/>
      <c r="AW226" s="33"/>
      <c r="AX226" s="33"/>
      <c r="AY226" s="33">
        <f>AY196+AY225</f>
        <v>0</v>
      </c>
      <c r="AZ226" s="33"/>
      <c r="BA226" s="33"/>
      <c r="BB226" s="33"/>
      <c r="BC226" s="33">
        <f>BC196+BC225</f>
        <v>0</v>
      </c>
      <c r="BD226" s="33"/>
      <c r="BE226" s="33"/>
      <c r="BF226" s="33"/>
      <c r="BG226" s="34" t="str">
        <f t="shared" si="170"/>
        <v>n.é.</v>
      </c>
      <c r="BH226" s="35"/>
    </row>
    <row r="228" spans="1:60" x14ac:dyDescent="0.2">
      <c r="AC228" s="36"/>
      <c r="AD228" s="36"/>
      <c r="AE228" s="31">
        <f>AE226-AE102</f>
        <v>0</v>
      </c>
      <c r="AF228" s="31"/>
      <c r="AG228" s="31"/>
      <c r="AH228" s="31"/>
      <c r="AI228" s="31">
        <f>AI226-AI102</f>
        <v>0</v>
      </c>
      <c r="AJ228" s="31"/>
      <c r="AK228" s="31"/>
      <c r="AL228" s="31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1">
        <f>BC102-BC226</f>
        <v>0</v>
      </c>
      <c r="BD228" s="31"/>
      <c r="BE228" s="31"/>
      <c r="BF228" s="31"/>
      <c r="BG228" s="32"/>
      <c r="BH228" s="32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rowBreaks count="9" manualBreakCount="9">
    <brk id="21" max="59" man="1"/>
    <brk id="42" max="16383" man="1"/>
    <brk id="64" max="59" man="1"/>
    <brk id="83" max="59" man="1"/>
    <brk id="102" max="16383" man="1"/>
    <brk id="122" max="59" man="1"/>
    <brk id="140" max="59" man="1"/>
    <brk id="184" max="59" man="1"/>
    <brk id="204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2"/>
  <sheetViews>
    <sheetView view="pageBreakPreview" zoomScaleSheetLayoutView="10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171" t="s">
        <v>762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</row>
    <row r="2" spans="1:63" ht="28.5" customHeight="1" x14ac:dyDescent="0.2">
      <c r="A2" s="172" t="s">
        <v>760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9"/>
    </row>
    <row r="3" spans="1:63" ht="15" customHeight="1" x14ac:dyDescent="0.2">
      <c r="A3" s="175" t="s">
        <v>497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1"/>
    </row>
    <row r="4" spans="1:63" ht="15.95" customHeight="1" x14ac:dyDescent="0.2">
      <c r="A4" s="178" t="s">
        <v>759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</row>
    <row r="5" spans="1:63" ht="15.95" customHeight="1" x14ac:dyDescent="0.2">
      <c r="A5" s="180" t="s">
        <v>438</v>
      </c>
      <c r="B5" s="180"/>
      <c r="C5" s="254" t="s">
        <v>449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 t="s">
        <v>450</v>
      </c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</row>
    <row r="6" spans="1:63" ht="35.1" customHeight="1" x14ac:dyDescent="0.2">
      <c r="A6" s="180"/>
      <c r="B6" s="180"/>
      <c r="C6" s="181" t="s">
        <v>26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6"/>
      <c r="S6" s="187" t="s">
        <v>241</v>
      </c>
      <c r="T6" s="183"/>
      <c r="U6" s="183"/>
      <c r="V6" s="183"/>
      <c r="W6" s="187" t="s">
        <v>434</v>
      </c>
      <c r="X6" s="183"/>
      <c r="Y6" s="183"/>
      <c r="Z6" s="183"/>
      <c r="AA6" s="187" t="s">
        <v>435</v>
      </c>
      <c r="AB6" s="183"/>
      <c r="AC6" s="183"/>
      <c r="AD6" s="183"/>
      <c r="AE6" s="187" t="s">
        <v>436</v>
      </c>
      <c r="AF6" s="183"/>
      <c r="AG6" s="183" t="s">
        <v>26</v>
      </c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3"/>
      <c r="AX6" s="187" t="s">
        <v>241</v>
      </c>
      <c r="AY6" s="183"/>
      <c r="AZ6" s="183"/>
      <c r="BA6" s="183"/>
      <c r="BB6" s="187" t="s">
        <v>434</v>
      </c>
      <c r="BC6" s="183"/>
      <c r="BD6" s="183"/>
      <c r="BE6" s="183"/>
      <c r="BF6" s="187" t="s">
        <v>435</v>
      </c>
      <c r="BG6" s="183"/>
      <c r="BH6" s="183"/>
      <c r="BI6" s="183"/>
      <c r="BJ6" s="187" t="s">
        <v>436</v>
      </c>
      <c r="BK6" s="183"/>
    </row>
    <row r="7" spans="1:63" x14ac:dyDescent="0.2">
      <c r="A7" s="253" t="s">
        <v>176</v>
      </c>
      <c r="B7" s="253"/>
      <c r="C7" s="227" t="s">
        <v>177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15"/>
      <c r="S7" s="227" t="s">
        <v>178</v>
      </c>
      <c r="T7" s="227"/>
      <c r="U7" s="227"/>
      <c r="V7" s="227"/>
      <c r="W7" s="227" t="s">
        <v>175</v>
      </c>
      <c r="X7" s="227"/>
      <c r="Y7" s="227"/>
      <c r="Z7" s="227"/>
      <c r="AA7" s="227" t="s">
        <v>437</v>
      </c>
      <c r="AB7" s="227"/>
      <c r="AC7" s="227"/>
      <c r="AD7" s="227"/>
      <c r="AE7" s="227" t="s">
        <v>500</v>
      </c>
      <c r="AF7" s="227"/>
      <c r="AG7" s="227" t="s">
        <v>501</v>
      </c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15"/>
      <c r="AX7" s="226" t="s">
        <v>502</v>
      </c>
      <c r="AY7" s="226"/>
      <c r="AZ7" s="226"/>
      <c r="BA7" s="226"/>
      <c r="BB7" s="226" t="s">
        <v>503</v>
      </c>
      <c r="BC7" s="226"/>
      <c r="BD7" s="226"/>
      <c r="BE7" s="226"/>
      <c r="BF7" s="226" t="s">
        <v>504</v>
      </c>
      <c r="BG7" s="226"/>
      <c r="BH7" s="226"/>
      <c r="BI7" s="226"/>
      <c r="BJ7" s="226" t="s">
        <v>505</v>
      </c>
      <c r="BK7" s="226"/>
    </row>
    <row r="8" spans="1:63" ht="20.100000000000001" customHeight="1" x14ac:dyDescent="0.2">
      <c r="A8" s="251" t="s">
        <v>0</v>
      </c>
      <c r="B8" s="252"/>
      <c r="C8" s="197" t="s">
        <v>454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5" t="s">
        <v>261</v>
      </c>
      <c r="S8" s="232">
        <f>VLOOKUP($R8,'01'!$AC$8:$BH$206,3,)</f>
        <v>1040000</v>
      </c>
      <c r="T8" s="232"/>
      <c r="U8" s="232"/>
      <c r="V8" s="232"/>
      <c r="W8" s="232">
        <f>VLOOKUP($R8,'01'!$AC$8:$BH$206,7,)</f>
        <v>0</v>
      </c>
      <c r="X8" s="232"/>
      <c r="Y8" s="232"/>
      <c r="Z8" s="232"/>
      <c r="AA8" s="232">
        <f>VLOOKUP($R8,'01'!$AC$8:$BH$206,27,)</f>
        <v>0</v>
      </c>
      <c r="AB8" s="232"/>
      <c r="AC8" s="232"/>
      <c r="AD8" s="232"/>
      <c r="AE8" s="219">
        <f>IF(W8=0,0,AA8/W8)</f>
        <v>0</v>
      </c>
      <c r="AF8" s="219"/>
      <c r="AG8" s="197" t="s">
        <v>456</v>
      </c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5" t="s">
        <v>32</v>
      </c>
      <c r="AX8" s="232">
        <f>VLOOKUP($AW8,'01'!$AC$8:$BH$206,3,)</f>
        <v>0</v>
      </c>
      <c r="AY8" s="232"/>
      <c r="AZ8" s="232"/>
      <c r="BA8" s="232"/>
      <c r="BB8" s="232">
        <f>VLOOKUP($AW8,'01'!$AC$8:$BH$206,7,)</f>
        <v>0</v>
      </c>
      <c r="BC8" s="232"/>
      <c r="BD8" s="232"/>
      <c r="BE8" s="232"/>
      <c r="BF8" s="232">
        <f>VLOOKUP($AW8,'01'!$AC$8:$BH$206,27,)</f>
        <v>0</v>
      </c>
      <c r="BG8" s="232"/>
      <c r="BH8" s="232"/>
      <c r="BI8" s="232"/>
      <c r="BJ8" s="219">
        <f>IF(BB8=0,0,BF8/BB8)</f>
        <v>0</v>
      </c>
      <c r="BK8" s="219"/>
    </row>
    <row r="9" spans="1:63" ht="20.100000000000001" customHeight="1" x14ac:dyDescent="0.2">
      <c r="A9" s="251" t="s">
        <v>1</v>
      </c>
      <c r="B9" s="252"/>
      <c r="C9" s="197" t="s">
        <v>451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5" t="s">
        <v>298</v>
      </c>
      <c r="S9" s="232">
        <f>VLOOKUP(R9,'01'!$AC$8:$BH$206,3,)</f>
        <v>0</v>
      </c>
      <c r="T9" s="232"/>
      <c r="U9" s="232"/>
      <c r="V9" s="232"/>
      <c r="W9" s="232">
        <f>VLOOKUP($R9,'01'!$AC$8:$BH$206,7,)</f>
        <v>0</v>
      </c>
      <c r="X9" s="232"/>
      <c r="Y9" s="232"/>
      <c r="Z9" s="232"/>
      <c r="AA9" s="232">
        <f>VLOOKUP($R9,'01'!$AC$8:$BH$206,27,)</f>
        <v>0</v>
      </c>
      <c r="AB9" s="232"/>
      <c r="AC9" s="232"/>
      <c r="AD9" s="232"/>
      <c r="AE9" s="219">
        <f t="shared" ref="AE9:AE15" si="0">IF(W9=0,0,AA9/W9)</f>
        <v>0</v>
      </c>
      <c r="AF9" s="219"/>
      <c r="AG9" s="197" t="s">
        <v>461</v>
      </c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5" t="s">
        <v>52</v>
      </c>
      <c r="AX9" s="232">
        <f>VLOOKUP(AW9,'01'!$AC$8:$BH$206,3,)</f>
        <v>0</v>
      </c>
      <c r="AY9" s="232"/>
      <c r="AZ9" s="232"/>
      <c r="BA9" s="232"/>
      <c r="BB9" s="232">
        <f>VLOOKUP($AW9,'01'!$AC$8:$BH$206,7,)</f>
        <v>0</v>
      </c>
      <c r="BC9" s="232"/>
      <c r="BD9" s="232"/>
      <c r="BE9" s="232"/>
      <c r="BF9" s="232">
        <f>VLOOKUP($AW9,'01'!$AC$8:$BH$206,27,)</f>
        <v>0</v>
      </c>
      <c r="BG9" s="232"/>
      <c r="BH9" s="232"/>
      <c r="BI9" s="232"/>
      <c r="BJ9" s="219">
        <f t="shared" ref="BJ9:BJ11" si="1">IF(BB9=0,0,BF9/BB9)</f>
        <v>0</v>
      </c>
      <c r="BK9" s="219"/>
    </row>
    <row r="10" spans="1:63" ht="20.100000000000001" customHeight="1" x14ac:dyDescent="0.2">
      <c r="A10" s="251" t="s">
        <v>2</v>
      </c>
      <c r="B10" s="252"/>
      <c r="C10" s="197" t="s">
        <v>452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5" t="s">
        <v>318</v>
      </c>
      <c r="S10" s="232">
        <f>VLOOKUP(R10,'01'!$AC$8:$BH$206,3,)</f>
        <v>0</v>
      </c>
      <c r="T10" s="232"/>
      <c r="U10" s="232"/>
      <c r="V10" s="232"/>
      <c r="W10" s="232">
        <f>VLOOKUP($R10,'01'!$AC$8:$BH$206,7,)</f>
        <v>0</v>
      </c>
      <c r="X10" s="232"/>
      <c r="Y10" s="232"/>
      <c r="Z10" s="232"/>
      <c r="AA10" s="232">
        <f>VLOOKUP($R10,'01'!$AC$8:$BH$206,27,)</f>
        <v>0</v>
      </c>
      <c r="AB10" s="232"/>
      <c r="AC10" s="232"/>
      <c r="AD10" s="232"/>
      <c r="AE10" s="219">
        <f t="shared" si="0"/>
        <v>0</v>
      </c>
      <c r="AF10" s="219"/>
      <c r="AG10" s="197" t="s">
        <v>457</v>
      </c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5" t="s">
        <v>57</v>
      </c>
      <c r="AX10" s="232">
        <f>VLOOKUP(AW10,'01'!$AC$8:$BH$206,3,)</f>
        <v>822500</v>
      </c>
      <c r="AY10" s="232"/>
      <c r="AZ10" s="232"/>
      <c r="BA10" s="232"/>
      <c r="BB10" s="232">
        <f>VLOOKUP($AW10,'01'!$AC$8:$BH$206,7,)</f>
        <v>0</v>
      </c>
      <c r="BC10" s="232"/>
      <c r="BD10" s="232"/>
      <c r="BE10" s="232"/>
      <c r="BF10" s="232">
        <f>VLOOKUP($AW10,'01'!$AC$8:$BH$206,27,)</f>
        <v>0</v>
      </c>
      <c r="BG10" s="232"/>
      <c r="BH10" s="232"/>
      <c r="BI10" s="232"/>
      <c r="BJ10" s="219">
        <f t="shared" si="1"/>
        <v>0</v>
      </c>
      <c r="BK10" s="219"/>
    </row>
    <row r="11" spans="1:63" ht="20.100000000000001" customHeight="1" x14ac:dyDescent="0.2">
      <c r="A11" s="251" t="s">
        <v>3</v>
      </c>
      <c r="B11" s="252"/>
      <c r="C11" s="197" t="s">
        <v>453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5" t="s">
        <v>334</v>
      </c>
      <c r="S11" s="232">
        <f>VLOOKUP(R11,'01'!$AC$8:$BH$206,3,)</f>
        <v>0</v>
      </c>
      <c r="T11" s="232"/>
      <c r="U11" s="232"/>
      <c r="V11" s="232"/>
      <c r="W11" s="232">
        <f>VLOOKUP($R11,'01'!$AC$8:$BH$206,7,)</f>
        <v>0</v>
      </c>
      <c r="X11" s="232"/>
      <c r="Y11" s="232"/>
      <c r="Z11" s="232"/>
      <c r="AA11" s="232">
        <f>VLOOKUP($R11,'01'!$AC$8:$BH$206,27,)</f>
        <v>0</v>
      </c>
      <c r="AB11" s="232"/>
      <c r="AC11" s="232"/>
      <c r="AD11" s="232"/>
      <c r="AE11" s="219">
        <f t="shared" si="0"/>
        <v>0</v>
      </c>
      <c r="AF11" s="219"/>
      <c r="AG11" s="197" t="s">
        <v>458</v>
      </c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5" t="s">
        <v>58</v>
      </c>
      <c r="AX11" s="232">
        <f>VLOOKUP(AW11,'01'!$AC$8:$BH$206,3,)</f>
        <v>0</v>
      </c>
      <c r="AY11" s="232"/>
      <c r="AZ11" s="232"/>
      <c r="BA11" s="232"/>
      <c r="BB11" s="232">
        <f>VLOOKUP($AW11,'01'!$AC$8:$BH$206,7,)</f>
        <v>0</v>
      </c>
      <c r="BC11" s="232"/>
      <c r="BD11" s="232"/>
      <c r="BE11" s="232"/>
      <c r="BF11" s="232">
        <f>VLOOKUP($AW11,'01'!$AC$8:$BH$206,27,)</f>
        <v>0</v>
      </c>
      <c r="BG11" s="232"/>
      <c r="BH11" s="232"/>
      <c r="BI11" s="232"/>
      <c r="BJ11" s="219">
        <f t="shared" si="1"/>
        <v>0</v>
      </c>
      <c r="BK11" s="219"/>
    </row>
    <row r="12" spans="1:63" ht="20.100000000000001" customHeight="1" x14ac:dyDescent="0.2">
      <c r="A12" s="251" t="s">
        <v>4</v>
      </c>
      <c r="B12" s="252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5"/>
      <c r="S12" s="232"/>
      <c r="T12" s="232"/>
      <c r="U12" s="232"/>
      <c r="V12" s="232"/>
      <c r="W12" s="233"/>
      <c r="X12" s="234"/>
      <c r="Y12" s="234"/>
      <c r="Z12" s="235"/>
      <c r="AA12" s="232"/>
      <c r="AB12" s="232"/>
      <c r="AC12" s="232"/>
      <c r="AD12" s="232"/>
      <c r="AE12" s="219"/>
      <c r="AF12" s="219"/>
      <c r="AG12" s="197" t="s">
        <v>459</v>
      </c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5" t="s">
        <v>59</v>
      </c>
      <c r="AX12" s="232">
        <f>VLOOKUP(AW12,'01'!$AC$8:$BH$206,3,)</f>
        <v>1395231</v>
      </c>
      <c r="AY12" s="232"/>
      <c r="AZ12" s="232"/>
      <c r="BA12" s="232"/>
      <c r="BB12" s="232">
        <f>VLOOKUP($AW12,'01'!$AC$8:$BH$206,7,)</f>
        <v>0</v>
      </c>
      <c r="BC12" s="232"/>
      <c r="BD12" s="232"/>
      <c r="BE12" s="232"/>
      <c r="BF12" s="232">
        <f>VLOOKUP($AW12,'01'!$AC$8:$BH$206,27,)</f>
        <v>0</v>
      </c>
      <c r="BG12" s="232"/>
      <c r="BH12" s="232"/>
      <c r="BI12" s="232"/>
      <c r="BJ12" s="219">
        <f t="shared" ref="BJ12" si="2">IF(BB12=0,0,BF12/BB12)</f>
        <v>0</v>
      </c>
      <c r="BK12" s="219"/>
    </row>
    <row r="13" spans="1:63" ht="20.100000000000001" customHeight="1" x14ac:dyDescent="0.2">
      <c r="A13" s="257" t="s">
        <v>5</v>
      </c>
      <c r="B13" s="258"/>
      <c r="C13" s="210" t="s">
        <v>477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6"/>
      <c r="S13" s="250">
        <f>SUM(S8:V12)</f>
        <v>1040000</v>
      </c>
      <c r="T13" s="250"/>
      <c r="U13" s="250"/>
      <c r="V13" s="250"/>
      <c r="W13" s="247">
        <f>SUM(W8:Z11)</f>
        <v>0</v>
      </c>
      <c r="X13" s="248"/>
      <c r="Y13" s="248"/>
      <c r="Z13" s="249"/>
      <c r="AA13" s="250">
        <f>SUM(AA8:AD11)</f>
        <v>0</v>
      </c>
      <c r="AB13" s="250"/>
      <c r="AC13" s="250"/>
      <c r="AD13" s="250"/>
      <c r="AE13" s="209">
        <f t="shared" si="0"/>
        <v>0</v>
      </c>
      <c r="AF13" s="209"/>
      <c r="AG13" s="210" t="s">
        <v>479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12"/>
      <c r="AX13" s="246">
        <f>SUM(AX8:BA12)</f>
        <v>2217731</v>
      </c>
      <c r="AY13" s="246"/>
      <c r="AZ13" s="246"/>
      <c r="BA13" s="246"/>
      <c r="BB13" s="246">
        <f t="shared" ref="BB13" si="3">SUM(BB8:BE12)</f>
        <v>0</v>
      </c>
      <c r="BC13" s="246"/>
      <c r="BD13" s="246"/>
      <c r="BE13" s="246"/>
      <c r="BF13" s="246">
        <f t="shared" ref="BF13" si="4">SUM(BF8:BI12)</f>
        <v>0</v>
      </c>
      <c r="BG13" s="246"/>
      <c r="BH13" s="246"/>
      <c r="BI13" s="246"/>
      <c r="BJ13" s="209">
        <f t="shared" ref="BJ13:BJ15" si="5">IF(BB13=0,0,BF13/BB13)</f>
        <v>0</v>
      </c>
      <c r="BK13" s="209"/>
    </row>
    <row r="14" spans="1:63" ht="20.100000000000001" customHeight="1" x14ac:dyDescent="0.2">
      <c r="A14" s="257" t="s">
        <v>6</v>
      </c>
      <c r="B14" s="258"/>
      <c r="C14" s="210" t="s">
        <v>455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6" t="s">
        <v>377</v>
      </c>
      <c r="S14" s="247">
        <f>VLOOKUP(R14,'01'!$AC$8:$BH$206,3,)</f>
        <v>1177731</v>
      </c>
      <c r="T14" s="248"/>
      <c r="U14" s="248"/>
      <c r="V14" s="249"/>
      <c r="W14" s="247">
        <f>VLOOKUP($R14,'01'!$AC$8:$BH$206,7,)</f>
        <v>0</v>
      </c>
      <c r="X14" s="248"/>
      <c r="Y14" s="248"/>
      <c r="Z14" s="249"/>
      <c r="AA14" s="247">
        <f>VLOOKUP($R14,'01'!$AC$8:$BH$206,27,)</f>
        <v>0</v>
      </c>
      <c r="AB14" s="248"/>
      <c r="AC14" s="248"/>
      <c r="AD14" s="249"/>
      <c r="AE14" s="209">
        <f t="shared" si="0"/>
        <v>0</v>
      </c>
      <c r="AF14" s="209"/>
      <c r="AG14" s="210" t="s">
        <v>460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12" t="s">
        <v>62</v>
      </c>
      <c r="AX14" s="239">
        <f>VLOOKUP(AW14,'01'!$AC$8:$BH$206,3,)</f>
        <v>0</v>
      </c>
      <c r="AY14" s="240"/>
      <c r="AZ14" s="240"/>
      <c r="BA14" s="241"/>
      <c r="BB14" s="239">
        <f>VLOOKUP($AW14,'01'!$AC$8:$BH$206,7,)</f>
        <v>0</v>
      </c>
      <c r="BC14" s="240"/>
      <c r="BD14" s="240"/>
      <c r="BE14" s="241"/>
      <c r="BF14" s="239">
        <f>VLOOKUP($AW14,'01'!$AC$8:$BH$206,27,)</f>
        <v>0</v>
      </c>
      <c r="BG14" s="240"/>
      <c r="BH14" s="240"/>
      <c r="BI14" s="241"/>
      <c r="BJ14" s="209">
        <f t="shared" si="5"/>
        <v>0</v>
      </c>
      <c r="BK14" s="209"/>
    </row>
    <row r="15" spans="1:63" s="3" customFormat="1" ht="20.100000000000001" customHeight="1" x14ac:dyDescent="0.2">
      <c r="A15" s="255" t="s">
        <v>7</v>
      </c>
      <c r="B15" s="256"/>
      <c r="C15" s="203" t="s">
        <v>478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7"/>
      <c r="S15" s="242">
        <f>S13+S14</f>
        <v>2217731</v>
      </c>
      <c r="T15" s="242"/>
      <c r="U15" s="242"/>
      <c r="V15" s="242"/>
      <c r="W15" s="243">
        <f>W13+W14</f>
        <v>0</v>
      </c>
      <c r="X15" s="244"/>
      <c r="Y15" s="244"/>
      <c r="Z15" s="245"/>
      <c r="AA15" s="243">
        <f>AA13+AA14</f>
        <v>0</v>
      </c>
      <c r="AB15" s="244"/>
      <c r="AC15" s="244"/>
      <c r="AD15" s="245"/>
      <c r="AE15" s="196">
        <f t="shared" si="0"/>
        <v>0</v>
      </c>
      <c r="AF15" s="196"/>
      <c r="AG15" s="205" t="s">
        <v>480</v>
      </c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7"/>
      <c r="AW15" s="11"/>
      <c r="AX15" s="261">
        <f>AX13+AX14</f>
        <v>2217731</v>
      </c>
      <c r="AY15" s="261"/>
      <c r="AZ15" s="261"/>
      <c r="BA15" s="261"/>
      <c r="BB15" s="261">
        <f t="shared" ref="BB15" si="6">BB13+BB14</f>
        <v>0</v>
      </c>
      <c r="BC15" s="261"/>
      <c r="BD15" s="261"/>
      <c r="BE15" s="261"/>
      <c r="BF15" s="261">
        <f t="shared" ref="BF15" si="7">BF13+BF14</f>
        <v>0</v>
      </c>
      <c r="BG15" s="261"/>
      <c r="BH15" s="261"/>
      <c r="BI15" s="261"/>
      <c r="BJ15" s="196">
        <f t="shared" si="5"/>
        <v>0</v>
      </c>
      <c r="BK15" s="196"/>
    </row>
    <row r="16" spans="1:63" ht="20.100000000000001" customHeight="1" x14ac:dyDescent="0.2">
      <c r="A16" s="251" t="s">
        <v>8</v>
      </c>
      <c r="B16" s="252"/>
      <c r="C16" s="197" t="s">
        <v>462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5"/>
      <c r="S16" s="198" t="str">
        <f>IF(AX15-S15&gt;0,AX15-S15,"")</f>
        <v/>
      </c>
      <c r="T16" s="198"/>
      <c r="U16" s="198"/>
      <c r="V16" s="198"/>
      <c r="W16" s="198" t="str">
        <f>IF(BB15-W15&gt;0,BB15-W15,"")</f>
        <v/>
      </c>
      <c r="X16" s="198"/>
      <c r="Y16" s="198"/>
      <c r="Z16" s="198"/>
      <c r="AA16" s="198" t="str">
        <f>IF(BF15-AA15&gt;0,BF15-AA15,"")</f>
        <v/>
      </c>
      <c r="AB16" s="198"/>
      <c r="AC16" s="198"/>
      <c r="AD16" s="198"/>
      <c r="AE16" s="199"/>
      <c r="AF16" s="199"/>
      <c r="AG16" s="200" t="s">
        <v>463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2"/>
      <c r="AW16" s="9"/>
      <c r="AX16" s="198" t="str">
        <f>IF(S15-AX15&gt;0,S15-AX15,"")</f>
        <v/>
      </c>
      <c r="AY16" s="198"/>
      <c r="AZ16" s="198"/>
      <c r="BA16" s="198"/>
      <c r="BB16" s="198" t="str">
        <f t="shared" ref="BB16" si="8">IF(W15-BB15&gt;0,W15-BB15,"")</f>
        <v/>
      </c>
      <c r="BC16" s="198"/>
      <c r="BD16" s="198"/>
      <c r="BE16" s="198"/>
      <c r="BF16" s="198" t="str">
        <f t="shared" ref="BF16" si="9">IF(AA15-BF15&gt;0,AA15-BF15,"")</f>
        <v/>
      </c>
      <c r="BG16" s="198"/>
      <c r="BH16" s="198"/>
      <c r="BI16" s="198"/>
      <c r="BJ16" s="195"/>
      <c r="BK16" s="195"/>
    </row>
    <row r="17" spans="1:63" ht="20.100000000000001" customHeight="1" x14ac:dyDescent="0.2">
      <c r="A17" s="259"/>
      <c r="B17" s="25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17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60"/>
      <c r="AF17" s="260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17"/>
      <c r="AW17" s="17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</row>
    <row r="18" spans="1:63" ht="28.5" customHeight="1" x14ac:dyDescent="0.2">
      <c r="A18" s="172" t="s">
        <v>760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9"/>
    </row>
    <row r="19" spans="1:63" ht="15" customHeight="1" x14ac:dyDescent="0.2">
      <c r="A19" s="175" t="s">
        <v>498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1"/>
    </row>
    <row r="20" spans="1:63" ht="15.95" customHeight="1" x14ac:dyDescent="0.2">
      <c r="A20" s="178" t="s">
        <v>759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</row>
    <row r="21" spans="1:63" ht="15.95" customHeight="1" x14ac:dyDescent="0.2">
      <c r="A21" s="180" t="s">
        <v>438</v>
      </c>
      <c r="B21" s="180"/>
      <c r="C21" s="254" t="s">
        <v>449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 t="s">
        <v>450</v>
      </c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</row>
    <row r="22" spans="1:63" ht="35.1" customHeight="1" x14ac:dyDescent="0.2">
      <c r="A22" s="180"/>
      <c r="B22" s="180"/>
      <c r="C22" s="181" t="s">
        <v>26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6"/>
      <c r="S22" s="187" t="s">
        <v>241</v>
      </c>
      <c r="T22" s="183"/>
      <c r="U22" s="183"/>
      <c r="V22" s="183"/>
      <c r="W22" s="187" t="s">
        <v>434</v>
      </c>
      <c r="X22" s="183"/>
      <c r="Y22" s="183"/>
      <c r="Z22" s="183"/>
      <c r="AA22" s="187" t="s">
        <v>435</v>
      </c>
      <c r="AB22" s="183"/>
      <c r="AC22" s="183"/>
      <c r="AD22" s="183"/>
      <c r="AE22" s="187" t="s">
        <v>436</v>
      </c>
      <c r="AF22" s="183"/>
      <c r="AG22" s="183" t="s">
        <v>26</v>
      </c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3"/>
      <c r="AX22" s="187" t="s">
        <v>241</v>
      </c>
      <c r="AY22" s="183"/>
      <c r="AZ22" s="183"/>
      <c r="BA22" s="183"/>
      <c r="BB22" s="187" t="s">
        <v>434</v>
      </c>
      <c r="BC22" s="183"/>
      <c r="BD22" s="183"/>
      <c r="BE22" s="183"/>
      <c r="BF22" s="187" t="s">
        <v>435</v>
      </c>
      <c r="BG22" s="183"/>
      <c r="BH22" s="183"/>
      <c r="BI22" s="183"/>
      <c r="BJ22" s="187" t="s">
        <v>436</v>
      </c>
      <c r="BK22" s="183"/>
    </row>
    <row r="23" spans="1:63" x14ac:dyDescent="0.2">
      <c r="A23" s="253" t="s">
        <v>176</v>
      </c>
      <c r="B23" s="253"/>
      <c r="C23" s="227" t="s">
        <v>177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15"/>
      <c r="S23" s="227" t="s">
        <v>178</v>
      </c>
      <c r="T23" s="227"/>
      <c r="U23" s="227"/>
      <c r="V23" s="227"/>
      <c r="W23" s="227" t="s">
        <v>175</v>
      </c>
      <c r="X23" s="227"/>
      <c r="Y23" s="227"/>
      <c r="Z23" s="227"/>
      <c r="AA23" s="227" t="s">
        <v>437</v>
      </c>
      <c r="AB23" s="227"/>
      <c r="AC23" s="227"/>
      <c r="AD23" s="227"/>
      <c r="AE23" s="227" t="s">
        <v>500</v>
      </c>
      <c r="AF23" s="227"/>
      <c r="AG23" s="227" t="s">
        <v>501</v>
      </c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15"/>
      <c r="AX23" s="226" t="s">
        <v>502</v>
      </c>
      <c r="AY23" s="226"/>
      <c r="AZ23" s="226"/>
      <c r="BA23" s="226"/>
      <c r="BB23" s="226" t="s">
        <v>503</v>
      </c>
      <c r="BC23" s="226"/>
      <c r="BD23" s="226"/>
      <c r="BE23" s="226"/>
      <c r="BF23" s="226" t="s">
        <v>504</v>
      </c>
      <c r="BG23" s="226"/>
      <c r="BH23" s="226"/>
      <c r="BI23" s="226"/>
      <c r="BJ23" s="226" t="s">
        <v>505</v>
      </c>
      <c r="BK23" s="226"/>
    </row>
    <row r="24" spans="1:63" ht="20.100000000000001" customHeight="1" x14ac:dyDescent="0.2">
      <c r="A24" s="251" t="s">
        <v>0</v>
      </c>
      <c r="B24" s="252"/>
      <c r="C24" s="197" t="s">
        <v>464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5" t="s">
        <v>270</v>
      </c>
      <c r="S24" s="198">
        <f>VLOOKUP($R24,'01'!$AC$8:$BH$206,3,)</f>
        <v>0</v>
      </c>
      <c r="T24" s="198"/>
      <c r="U24" s="198"/>
      <c r="V24" s="198"/>
      <c r="W24" s="198">
        <f>VLOOKUP($R24,'01'!$AC$8:$BH$206,7,)</f>
        <v>0</v>
      </c>
      <c r="X24" s="198"/>
      <c r="Y24" s="198"/>
      <c r="Z24" s="198"/>
      <c r="AA24" s="198">
        <f>VLOOKUP($R24,'01'!$AC$8:$BH$206,27,)</f>
        <v>0</v>
      </c>
      <c r="AB24" s="198"/>
      <c r="AC24" s="198"/>
      <c r="AD24" s="198"/>
      <c r="AE24" s="219">
        <f>IF(W24=0,0,AA24/W24)</f>
        <v>0</v>
      </c>
      <c r="AF24" s="219"/>
      <c r="AG24" s="197" t="s">
        <v>467</v>
      </c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5" t="s">
        <v>60</v>
      </c>
      <c r="AX24" s="198">
        <f>VLOOKUP($AW24,'01'!$AC$8:$BH$206,3,)</f>
        <v>0</v>
      </c>
      <c r="AY24" s="198"/>
      <c r="AZ24" s="198"/>
      <c r="BA24" s="198"/>
      <c r="BB24" s="198">
        <f>VLOOKUP($AW24,'01'!$AC$8:$BH$206,7,)</f>
        <v>0</v>
      </c>
      <c r="BC24" s="198"/>
      <c r="BD24" s="198"/>
      <c r="BE24" s="198"/>
      <c r="BF24" s="198">
        <f>VLOOKUP($AW24,'01'!$AC$8:$BH$206,27,)</f>
        <v>0</v>
      </c>
      <c r="BG24" s="198"/>
      <c r="BH24" s="198"/>
      <c r="BI24" s="198"/>
      <c r="BJ24" s="219">
        <f>IF(BB24=0,0,BF24/BB24)</f>
        <v>0</v>
      </c>
      <c r="BK24" s="219"/>
    </row>
    <row r="25" spans="1:63" ht="20.100000000000001" customHeight="1" x14ac:dyDescent="0.2">
      <c r="A25" s="251" t="s">
        <v>1</v>
      </c>
      <c r="B25" s="252"/>
      <c r="C25" s="197" t="s">
        <v>465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5" t="s">
        <v>329</v>
      </c>
      <c r="S25" s="198">
        <f>VLOOKUP(R25,'01'!$AC$8:$BH$206,3,)</f>
        <v>0</v>
      </c>
      <c r="T25" s="198"/>
      <c r="U25" s="198"/>
      <c r="V25" s="198"/>
      <c r="W25" s="198">
        <f>VLOOKUP($R25,'01'!$AC$8:$BH$206,7,)</f>
        <v>0</v>
      </c>
      <c r="X25" s="198"/>
      <c r="Y25" s="198"/>
      <c r="Z25" s="198"/>
      <c r="AA25" s="198">
        <f>VLOOKUP($R25,'01'!$AC$8:$BH$206,27,)</f>
        <v>0</v>
      </c>
      <c r="AB25" s="198"/>
      <c r="AC25" s="198"/>
      <c r="AD25" s="198"/>
      <c r="AE25" s="219">
        <f t="shared" ref="AE25:AE31" si="10">IF(W25=0,0,AA25/W25)</f>
        <v>0</v>
      </c>
      <c r="AF25" s="219"/>
      <c r="AG25" s="197" t="s">
        <v>468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5" t="s">
        <v>61</v>
      </c>
      <c r="AX25" s="198">
        <f>VLOOKUP($AW25,'01'!$AC$8:$BH$206,3,)</f>
        <v>0</v>
      </c>
      <c r="AY25" s="198"/>
      <c r="AZ25" s="198"/>
      <c r="BA25" s="198"/>
      <c r="BB25" s="198">
        <f>VLOOKUP($AW25,'01'!$AC$8:$BH$206,7,)</f>
        <v>0</v>
      </c>
      <c r="BC25" s="198"/>
      <c r="BD25" s="198"/>
      <c r="BE25" s="198"/>
      <c r="BF25" s="198">
        <f>VLOOKUP($AW25,'01'!$AC$8:$BH$206,27,)</f>
        <v>0</v>
      </c>
      <c r="BG25" s="198"/>
      <c r="BH25" s="198"/>
      <c r="BI25" s="198"/>
      <c r="BJ25" s="219">
        <f t="shared" ref="BJ25:BJ26" si="11">IF(BB25=0,0,BF25/BB25)</f>
        <v>0</v>
      </c>
      <c r="BK25" s="219"/>
    </row>
    <row r="26" spans="1:63" ht="20.100000000000001" customHeight="1" x14ac:dyDescent="0.2">
      <c r="A26" s="251" t="s">
        <v>2</v>
      </c>
      <c r="B26" s="252"/>
      <c r="C26" s="197" t="s">
        <v>466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5" t="s">
        <v>339</v>
      </c>
      <c r="S26" s="198">
        <f>VLOOKUP(R26,'01'!$AC$8:$BH$206,3,)</f>
        <v>0</v>
      </c>
      <c r="T26" s="198"/>
      <c r="U26" s="198"/>
      <c r="V26" s="198"/>
      <c r="W26" s="198">
        <f>VLOOKUP($R26,'01'!$AC$8:$BH$206,7,)</f>
        <v>0</v>
      </c>
      <c r="X26" s="198"/>
      <c r="Y26" s="198"/>
      <c r="Z26" s="198"/>
      <c r="AA26" s="198">
        <f>VLOOKUP($R26,'01'!$AC$8:$BH$206,27,)</f>
        <v>0</v>
      </c>
      <c r="AB26" s="198"/>
      <c r="AC26" s="198"/>
      <c r="AD26" s="198"/>
      <c r="AE26" s="219">
        <f t="shared" si="10"/>
        <v>0</v>
      </c>
      <c r="AF26" s="219"/>
      <c r="AG26" s="197" t="s">
        <v>469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5" t="s">
        <v>62</v>
      </c>
      <c r="AX26" s="198">
        <f>VLOOKUP($AW26,'01'!$AC$8:$BH$206,3,)</f>
        <v>0</v>
      </c>
      <c r="AY26" s="198"/>
      <c r="AZ26" s="198"/>
      <c r="BA26" s="198"/>
      <c r="BB26" s="198">
        <f>VLOOKUP($AW26,'01'!$AC$8:$BH$206,7,)</f>
        <v>0</v>
      </c>
      <c r="BC26" s="198"/>
      <c r="BD26" s="198"/>
      <c r="BE26" s="198"/>
      <c r="BF26" s="198">
        <f>VLOOKUP($AW26,'01'!$AC$8:$BH$206,27,)</f>
        <v>0</v>
      </c>
      <c r="BG26" s="198"/>
      <c r="BH26" s="198"/>
      <c r="BI26" s="198"/>
      <c r="BJ26" s="219">
        <f t="shared" si="11"/>
        <v>0</v>
      </c>
      <c r="BK26" s="219"/>
    </row>
    <row r="27" spans="1:63" ht="20.100000000000001" customHeight="1" x14ac:dyDescent="0.2">
      <c r="A27" s="251" t="s">
        <v>3</v>
      </c>
      <c r="B27" s="252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8"/>
      <c r="S27" s="198"/>
      <c r="T27" s="198"/>
      <c r="U27" s="198"/>
      <c r="V27" s="198"/>
      <c r="W27" s="220"/>
      <c r="X27" s="221"/>
      <c r="Y27" s="221"/>
      <c r="Z27" s="222"/>
      <c r="AA27" s="220"/>
      <c r="AB27" s="221"/>
      <c r="AC27" s="221"/>
      <c r="AD27" s="222"/>
      <c r="AE27" s="219"/>
      <c r="AF27" s="219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5"/>
      <c r="AX27" s="195"/>
      <c r="AY27" s="195"/>
      <c r="AZ27" s="195"/>
      <c r="BA27" s="195"/>
      <c r="BB27" s="223"/>
      <c r="BC27" s="224"/>
      <c r="BD27" s="224"/>
      <c r="BE27" s="225"/>
      <c r="BF27" s="220"/>
      <c r="BG27" s="221"/>
      <c r="BH27" s="221"/>
      <c r="BI27" s="222"/>
      <c r="BJ27" s="219"/>
      <c r="BK27" s="219"/>
    </row>
    <row r="28" spans="1:63" ht="20.100000000000001" customHeight="1" x14ac:dyDescent="0.2">
      <c r="A28" s="251" t="s">
        <v>4</v>
      </c>
      <c r="B28" s="252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8"/>
      <c r="S28" s="198"/>
      <c r="T28" s="198"/>
      <c r="U28" s="198"/>
      <c r="V28" s="198"/>
      <c r="W28" s="220"/>
      <c r="X28" s="221"/>
      <c r="Y28" s="221"/>
      <c r="Z28" s="222"/>
      <c r="AA28" s="220"/>
      <c r="AB28" s="221"/>
      <c r="AC28" s="221"/>
      <c r="AD28" s="222"/>
      <c r="AE28" s="219"/>
      <c r="AF28" s="219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5"/>
      <c r="AX28" s="195"/>
      <c r="AY28" s="195"/>
      <c r="AZ28" s="195"/>
      <c r="BA28" s="195"/>
      <c r="BB28" s="223"/>
      <c r="BC28" s="224"/>
      <c r="BD28" s="224"/>
      <c r="BE28" s="225"/>
      <c r="BF28" s="220"/>
      <c r="BG28" s="221"/>
      <c r="BH28" s="221"/>
      <c r="BI28" s="222"/>
      <c r="BJ28" s="219"/>
      <c r="BK28" s="219"/>
    </row>
    <row r="29" spans="1:63" ht="20.100000000000001" customHeight="1" x14ac:dyDescent="0.2">
      <c r="A29" s="257" t="s">
        <v>5</v>
      </c>
      <c r="B29" s="258"/>
      <c r="C29" s="210" t="s">
        <v>477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12"/>
      <c r="S29" s="218">
        <f>SUM(S24:V28)</f>
        <v>0</v>
      </c>
      <c r="T29" s="218"/>
      <c r="U29" s="218"/>
      <c r="V29" s="218"/>
      <c r="W29" s="218">
        <f t="shared" ref="W29" si="12">SUM(W24:Z28)</f>
        <v>0</v>
      </c>
      <c r="X29" s="218"/>
      <c r="Y29" s="218"/>
      <c r="Z29" s="218"/>
      <c r="AA29" s="218">
        <f t="shared" ref="AA29" si="13">SUM(AA24:AD28)</f>
        <v>0</v>
      </c>
      <c r="AB29" s="218"/>
      <c r="AC29" s="218"/>
      <c r="AD29" s="218"/>
      <c r="AE29" s="209">
        <f t="shared" si="10"/>
        <v>0</v>
      </c>
      <c r="AF29" s="209"/>
      <c r="AG29" s="210" t="s">
        <v>479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12"/>
      <c r="AX29" s="214">
        <f>SUM(AX24:BA28)</f>
        <v>0</v>
      </c>
      <c r="AY29" s="214"/>
      <c r="AZ29" s="214"/>
      <c r="BA29" s="214"/>
      <c r="BB29" s="214">
        <f t="shared" ref="BB29" si="14">SUM(BB24:BE28)</f>
        <v>0</v>
      </c>
      <c r="BC29" s="214"/>
      <c r="BD29" s="214"/>
      <c r="BE29" s="214"/>
      <c r="BF29" s="214">
        <f t="shared" ref="BF29" si="15">SUM(BF24:BI28)</f>
        <v>0</v>
      </c>
      <c r="BG29" s="214"/>
      <c r="BH29" s="214"/>
      <c r="BI29" s="214"/>
      <c r="BJ29" s="209">
        <f t="shared" ref="BJ29:BJ31" si="16">IF(BB29=0,0,BF29/BB29)</f>
        <v>0</v>
      </c>
      <c r="BK29" s="209"/>
    </row>
    <row r="30" spans="1:63" ht="20.100000000000001" customHeight="1" x14ac:dyDescent="0.2">
      <c r="A30" s="257" t="s">
        <v>6</v>
      </c>
      <c r="B30" s="258"/>
      <c r="C30" s="210" t="s">
        <v>455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12"/>
      <c r="S30" s="211">
        <v>0</v>
      </c>
      <c r="T30" s="212"/>
      <c r="U30" s="212"/>
      <c r="V30" s="213"/>
      <c r="W30" s="211">
        <v>0</v>
      </c>
      <c r="X30" s="212"/>
      <c r="Y30" s="212"/>
      <c r="Z30" s="213"/>
      <c r="AA30" s="211">
        <v>0</v>
      </c>
      <c r="AB30" s="212"/>
      <c r="AC30" s="212"/>
      <c r="AD30" s="213"/>
      <c r="AE30" s="209">
        <f t="shared" si="10"/>
        <v>0</v>
      </c>
      <c r="AF30" s="209"/>
      <c r="AG30" s="210" t="s">
        <v>460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12"/>
      <c r="AX30" s="214">
        <v>0</v>
      </c>
      <c r="AY30" s="214"/>
      <c r="AZ30" s="214"/>
      <c r="BA30" s="214"/>
      <c r="BB30" s="215">
        <v>0</v>
      </c>
      <c r="BC30" s="216"/>
      <c r="BD30" s="216"/>
      <c r="BE30" s="217"/>
      <c r="BF30" s="211">
        <v>0</v>
      </c>
      <c r="BG30" s="212"/>
      <c r="BH30" s="212"/>
      <c r="BI30" s="213"/>
      <c r="BJ30" s="209">
        <f t="shared" si="16"/>
        <v>0</v>
      </c>
      <c r="BK30" s="209"/>
    </row>
    <row r="31" spans="1:63" s="3" customFormat="1" ht="20.100000000000001" customHeight="1" x14ac:dyDescent="0.2">
      <c r="A31" s="255" t="s">
        <v>7</v>
      </c>
      <c r="B31" s="256"/>
      <c r="C31" s="203" t="s">
        <v>478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10"/>
      <c r="S31" s="204">
        <f>S29+S30</f>
        <v>0</v>
      </c>
      <c r="T31" s="204"/>
      <c r="U31" s="204"/>
      <c r="V31" s="204"/>
      <c r="W31" s="204">
        <f t="shared" ref="W31" si="17">W29+W30</f>
        <v>0</v>
      </c>
      <c r="X31" s="204"/>
      <c r="Y31" s="204"/>
      <c r="Z31" s="204"/>
      <c r="AA31" s="204">
        <f t="shared" ref="AA31" si="18">AA29+AA30</f>
        <v>0</v>
      </c>
      <c r="AB31" s="204"/>
      <c r="AC31" s="204"/>
      <c r="AD31" s="204"/>
      <c r="AE31" s="196">
        <f t="shared" si="10"/>
        <v>0</v>
      </c>
      <c r="AF31" s="196"/>
      <c r="AG31" s="205" t="s">
        <v>480</v>
      </c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7"/>
      <c r="AW31" s="11"/>
      <c r="AX31" s="208">
        <f>AX29+AX30</f>
        <v>0</v>
      </c>
      <c r="AY31" s="208"/>
      <c r="AZ31" s="208"/>
      <c r="BA31" s="208"/>
      <c r="BB31" s="208">
        <f t="shared" ref="BB31" si="19">BB29+BB30</f>
        <v>0</v>
      </c>
      <c r="BC31" s="208"/>
      <c r="BD31" s="208"/>
      <c r="BE31" s="208"/>
      <c r="BF31" s="208">
        <f t="shared" ref="BF31" si="20">BF29+BF30</f>
        <v>0</v>
      </c>
      <c r="BG31" s="208"/>
      <c r="BH31" s="208"/>
      <c r="BI31" s="208"/>
      <c r="BJ31" s="196">
        <f t="shared" si="16"/>
        <v>0</v>
      </c>
      <c r="BK31" s="196"/>
    </row>
    <row r="32" spans="1:63" ht="20.100000000000001" customHeight="1" x14ac:dyDescent="0.2">
      <c r="A32" s="251" t="s">
        <v>8</v>
      </c>
      <c r="B32" s="252"/>
      <c r="C32" s="197" t="s">
        <v>462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8"/>
      <c r="S32" s="198" t="str">
        <f>IF(AX31-S31&gt;0,AX31-S31,"")</f>
        <v/>
      </c>
      <c r="T32" s="198"/>
      <c r="U32" s="198"/>
      <c r="V32" s="198"/>
      <c r="W32" s="198" t="str">
        <f t="shared" ref="W32" si="21">IF(BB31-W31&gt;0,BB31-W31,"")</f>
        <v/>
      </c>
      <c r="X32" s="198"/>
      <c r="Y32" s="198"/>
      <c r="Z32" s="198"/>
      <c r="AA32" s="198" t="str">
        <f t="shared" ref="AA32" si="22">IF(BF31-AA31&gt;0,BF31-AA31,"")</f>
        <v/>
      </c>
      <c r="AB32" s="198"/>
      <c r="AC32" s="198"/>
      <c r="AD32" s="198"/>
      <c r="AE32" s="199"/>
      <c r="AF32" s="199"/>
      <c r="AG32" s="200" t="s">
        <v>463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2"/>
      <c r="AW32" s="9"/>
      <c r="AX32" s="195" t="str">
        <f>IF(S31-AX31&gt;0,S31-AX31,"")</f>
        <v/>
      </c>
      <c r="AY32" s="195"/>
      <c r="AZ32" s="195"/>
      <c r="BA32" s="195"/>
      <c r="BB32" s="195" t="str">
        <f t="shared" ref="BB32" si="23">IF(W31-BB31&gt;0,W31-BB31,"")</f>
        <v/>
      </c>
      <c r="BC32" s="195"/>
      <c r="BD32" s="195"/>
      <c r="BE32" s="195"/>
      <c r="BF32" s="195" t="str">
        <f t="shared" ref="BF32" si="24">IF(AA31-BF31&gt;0,AA31-BF31,"")</f>
        <v/>
      </c>
      <c r="BG32" s="195"/>
      <c r="BH32" s="195"/>
      <c r="BI32" s="195"/>
      <c r="BJ32" s="195"/>
      <c r="BK32" s="195"/>
    </row>
  </sheetData>
  <mergeCells count="264"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1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2"/>
  <sheetViews>
    <sheetView view="pageBreakPreview" zoomScaleSheetLayoutView="10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171" t="s">
        <v>763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</row>
    <row r="2" spans="1:63" ht="28.5" customHeight="1" x14ac:dyDescent="0.2">
      <c r="A2" s="172" t="s">
        <v>760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9"/>
    </row>
    <row r="3" spans="1:63" ht="15" customHeight="1" x14ac:dyDescent="0.2">
      <c r="A3" s="175" t="s">
        <v>521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1"/>
    </row>
    <row r="4" spans="1:63" ht="15.95" customHeight="1" x14ac:dyDescent="0.2">
      <c r="A4" s="178" t="s">
        <v>759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</row>
    <row r="5" spans="1:63" ht="15.95" customHeight="1" x14ac:dyDescent="0.2">
      <c r="A5" s="180" t="s">
        <v>438</v>
      </c>
      <c r="B5" s="180"/>
      <c r="C5" s="254" t="s">
        <v>449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62" t="s">
        <v>450</v>
      </c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4"/>
    </row>
    <row r="6" spans="1:63" ht="35.1" customHeight="1" x14ac:dyDescent="0.2">
      <c r="A6" s="180"/>
      <c r="B6" s="180"/>
      <c r="C6" s="181" t="s">
        <v>522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6"/>
      <c r="S6" s="187" t="s">
        <v>241</v>
      </c>
      <c r="T6" s="183"/>
      <c r="U6" s="183"/>
      <c r="V6" s="183"/>
      <c r="W6" s="187" t="s">
        <v>434</v>
      </c>
      <c r="X6" s="183"/>
      <c r="Y6" s="183"/>
      <c r="Z6" s="183"/>
      <c r="AA6" s="187" t="s">
        <v>435</v>
      </c>
      <c r="AB6" s="183"/>
      <c r="AC6" s="183"/>
      <c r="AD6" s="183"/>
      <c r="AE6" s="187" t="s">
        <v>436</v>
      </c>
      <c r="AF6" s="183"/>
      <c r="AG6" s="184" t="s">
        <v>26</v>
      </c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6"/>
      <c r="AW6" s="13"/>
      <c r="AX6" s="265" t="s">
        <v>241</v>
      </c>
      <c r="AY6" s="267"/>
      <c r="AZ6" s="267"/>
      <c r="BA6" s="266"/>
      <c r="BB6" s="265" t="s">
        <v>434</v>
      </c>
      <c r="BC6" s="267"/>
      <c r="BD6" s="267"/>
      <c r="BE6" s="266"/>
      <c r="BF6" s="265" t="s">
        <v>435</v>
      </c>
      <c r="BG6" s="267"/>
      <c r="BH6" s="267"/>
      <c r="BI6" s="266"/>
      <c r="BJ6" s="265" t="s">
        <v>436</v>
      </c>
      <c r="BK6" s="266"/>
    </row>
    <row r="7" spans="1:63" x14ac:dyDescent="0.2">
      <c r="A7" s="253" t="s">
        <v>176</v>
      </c>
      <c r="B7" s="253"/>
      <c r="C7" s="227" t="s">
        <v>177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15"/>
      <c r="S7" s="227" t="s">
        <v>178</v>
      </c>
      <c r="T7" s="227"/>
      <c r="U7" s="227"/>
      <c r="V7" s="227"/>
      <c r="W7" s="227" t="s">
        <v>175</v>
      </c>
      <c r="X7" s="227"/>
      <c r="Y7" s="227"/>
      <c r="Z7" s="227"/>
      <c r="AA7" s="227" t="s">
        <v>437</v>
      </c>
      <c r="AB7" s="227"/>
      <c r="AC7" s="227"/>
      <c r="AD7" s="227"/>
      <c r="AE7" s="227" t="s">
        <v>500</v>
      </c>
      <c r="AF7" s="227"/>
      <c r="AG7" s="188" t="s">
        <v>501</v>
      </c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90"/>
      <c r="AW7" s="15"/>
      <c r="AX7" s="268" t="s">
        <v>502</v>
      </c>
      <c r="AY7" s="269"/>
      <c r="AZ7" s="269"/>
      <c r="BA7" s="270"/>
      <c r="BB7" s="268" t="s">
        <v>503</v>
      </c>
      <c r="BC7" s="269"/>
      <c r="BD7" s="269"/>
      <c r="BE7" s="270"/>
      <c r="BF7" s="268" t="s">
        <v>504</v>
      </c>
      <c r="BG7" s="269"/>
      <c r="BH7" s="269"/>
      <c r="BI7" s="270"/>
      <c r="BJ7" s="268" t="s">
        <v>505</v>
      </c>
      <c r="BK7" s="270"/>
    </row>
    <row r="8" spans="1:63" ht="20.100000000000001" customHeight="1" x14ac:dyDescent="0.2">
      <c r="A8" s="251" t="s">
        <v>0</v>
      </c>
      <c r="B8" s="252"/>
      <c r="C8" s="197" t="s">
        <v>528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5" t="s">
        <v>261</v>
      </c>
      <c r="S8" s="232">
        <f>'02'!S15:V15+'02'!S31:V31</f>
        <v>2217731</v>
      </c>
      <c r="T8" s="232"/>
      <c r="U8" s="232"/>
      <c r="V8" s="232"/>
      <c r="W8" s="233">
        <f>'02'!W15:Z15+'02'!W31:Z31</f>
        <v>0</v>
      </c>
      <c r="X8" s="234"/>
      <c r="Y8" s="234"/>
      <c r="Z8" s="235"/>
      <c r="AA8" s="233">
        <f>'02'!AA15:AD15+'02'!AA31:AD31</f>
        <v>0</v>
      </c>
      <c r="AB8" s="234"/>
      <c r="AC8" s="234"/>
      <c r="AD8" s="235"/>
      <c r="AE8" s="271">
        <f>IF(W8=0,0,AA8/W8)</f>
        <v>0</v>
      </c>
      <c r="AF8" s="272"/>
      <c r="AG8" s="200" t="s">
        <v>524</v>
      </c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2"/>
      <c r="AW8" s="5" t="s">
        <v>32</v>
      </c>
      <c r="AX8" s="233">
        <f>'02'!AX15:BA15+'02'!AX31:BA31</f>
        <v>2217731</v>
      </c>
      <c r="AY8" s="234"/>
      <c r="AZ8" s="234"/>
      <c r="BA8" s="235"/>
      <c r="BB8" s="273">
        <f>'02'!BB15:BE15+'02'!BB31:BE31</f>
        <v>0</v>
      </c>
      <c r="BC8" s="274"/>
      <c r="BD8" s="274"/>
      <c r="BE8" s="275"/>
      <c r="BF8" s="273">
        <f>'02'!BF15:BI15+'02'!BF31:BI31</f>
        <v>0</v>
      </c>
      <c r="BG8" s="274"/>
      <c r="BH8" s="274"/>
      <c r="BI8" s="275"/>
      <c r="BJ8" s="271">
        <f>IF(BB8=0,0,BF8/BB8)</f>
        <v>0</v>
      </c>
      <c r="BK8" s="276"/>
    </row>
    <row r="9" spans="1:63" ht="20.100000000000001" customHeight="1" x14ac:dyDescent="0.2">
      <c r="A9" s="251" t="s">
        <v>1</v>
      </c>
      <c r="B9" s="252"/>
      <c r="C9" s="197" t="s">
        <v>529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5" t="s">
        <v>298</v>
      </c>
      <c r="S9" s="232">
        <v>0</v>
      </c>
      <c r="T9" s="232"/>
      <c r="U9" s="232"/>
      <c r="V9" s="232"/>
      <c r="W9" s="233">
        <v>0</v>
      </c>
      <c r="X9" s="234"/>
      <c r="Y9" s="234"/>
      <c r="Z9" s="235"/>
      <c r="AA9" s="233">
        <v>0</v>
      </c>
      <c r="AB9" s="234"/>
      <c r="AC9" s="234"/>
      <c r="AD9" s="235"/>
      <c r="AE9" s="271">
        <f t="shared" ref="AE9:AE11" si="0">IF(W9=0,0,AA9/W9)</f>
        <v>0</v>
      </c>
      <c r="AF9" s="272"/>
      <c r="AG9" s="200" t="s">
        <v>525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2"/>
      <c r="AW9" s="5" t="s">
        <v>52</v>
      </c>
      <c r="AX9" s="233">
        <v>0</v>
      </c>
      <c r="AY9" s="234"/>
      <c r="AZ9" s="234"/>
      <c r="BA9" s="235"/>
      <c r="BB9" s="273">
        <v>0</v>
      </c>
      <c r="BC9" s="274"/>
      <c r="BD9" s="274"/>
      <c r="BE9" s="275"/>
      <c r="BF9" s="273">
        <v>0</v>
      </c>
      <c r="BG9" s="274"/>
      <c r="BH9" s="274"/>
      <c r="BI9" s="275"/>
      <c r="BJ9" s="271">
        <f t="shared" ref="BJ9:BJ11" si="1">IF(BB9=0,0,BF9/BB9)</f>
        <v>0</v>
      </c>
      <c r="BK9" s="276"/>
    </row>
    <row r="10" spans="1:63" ht="20.100000000000001" customHeight="1" x14ac:dyDescent="0.2">
      <c r="A10" s="251" t="s">
        <v>2</v>
      </c>
      <c r="B10" s="252"/>
      <c r="C10" s="197" t="s">
        <v>530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5" t="s">
        <v>318</v>
      </c>
      <c r="S10" s="232">
        <v>0</v>
      </c>
      <c r="T10" s="232"/>
      <c r="U10" s="232"/>
      <c r="V10" s="232"/>
      <c r="W10" s="233">
        <v>0</v>
      </c>
      <c r="X10" s="234"/>
      <c r="Y10" s="234"/>
      <c r="Z10" s="235"/>
      <c r="AA10" s="233">
        <v>0</v>
      </c>
      <c r="AB10" s="234"/>
      <c r="AC10" s="234"/>
      <c r="AD10" s="235"/>
      <c r="AE10" s="271">
        <f t="shared" si="0"/>
        <v>0</v>
      </c>
      <c r="AF10" s="272"/>
      <c r="AG10" s="200" t="s">
        <v>526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2"/>
      <c r="AW10" s="5" t="s">
        <v>57</v>
      </c>
      <c r="AX10" s="233">
        <v>0</v>
      </c>
      <c r="AY10" s="234"/>
      <c r="AZ10" s="234"/>
      <c r="BA10" s="235"/>
      <c r="BB10" s="273">
        <v>0</v>
      </c>
      <c r="BC10" s="274"/>
      <c r="BD10" s="274"/>
      <c r="BE10" s="275"/>
      <c r="BF10" s="273">
        <v>0</v>
      </c>
      <c r="BG10" s="274"/>
      <c r="BH10" s="274"/>
      <c r="BI10" s="275"/>
      <c r="BJ10" s="271">
        <f t="shared" si="1"/>
        <v>0</v>
      </c>
      <c r="BK10" s="276"/>
    </row>
    <row r="11" spans="1:63" s="3" customFormat="1" ht="20.100000000000001" customHeight="1" x14ac:dyDescent="0.2">
      <c r="A11" s="255" t="s">
        <v>3</v>
      </c>
      <c r="B11" s="256"/>
      <c r="C11" s="203" t="s">
        <v>523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7"/>
      <c r="S11" s="242">
        <f>SUM(S8:V10)</f>
        <v>2217731</v>
      </c>
      <c r="T11" s="242"/>
      <c r="U11" s="242"/>
      <c r="V11" s="242"/>
      <c r="W11" s="242">
        <f t="shared" ref="W11" si="2">SUM(W8:Z10)</f>
        <v>0</v>
      </c>
      <c r="X11" s="242"/>
      <c r="Y11" s="242"/>
      <c r="Z11" s="242"/>
      <c r="AA11" s="242">
        <f t="shared" ref="AA11" si="3">SUM(AA8:AD10)</f>
        <v>0</v>
      </c>
      <c r="AB11" s="242"/>
      <c r="AC11" s="242"/>
      <c r="AD11" s="242"/>
      <c r="AE11" s="277">
        <f t="shared" si="0"/>
        <v>0</v>
      </c>
      <c r="AF11" s="278"/>
      <c r="AG11" s="205" t="s">
        <v>527</v>
      </c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7"/>
      <c r="AW11" s="11"/>
      <c r="AX11" s="282">
        <f>SUM(AX8:BA10)</f>
        <v>2217731</v>
      </c>
      <c r="AY11" s="283"/>
      <c r="AZ11" s="283"/>
      <c r="BA11" s="284"/>
      <c r="BB11" s="282">
        <f t="shared" ref="BB11" si="4">SUM(BB8:BE10)</f>
        <v>0</v>
      </c>
      <c r="BC11" s="283"/>
      <c r="BD11" s="283"/>
      <c r="BE11" s="284"/>
      <c r="BF11" s="282">
        <f t="shared" ref="BF11" si="5">SUM(BF8:BI10)</f>
        <v>0</v>
      </c>
      <c r="BG11" s="283"/>
      <c r="BH11" s="283"/>
      <c r="BI11" s="284"/>
      <c r="BJ11" s="277">
        <f t="shared" si="1"/>
        <v>0</v>
      </c>
      <c r="BK11" s="281"/>
    </row>
    <row r="12" spans="1:63" ht="20.100000000000001" customHeight="1" x14ac:dyDescent="0.2">
      <c r="A12" s="259"/>
      <c r="B12" s="259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17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60"/>
      <c r="AF12" s="26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17"/>
      <c r="AW12" s="17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</row>
  </sheetData>
  <mergeCells count="83">
    <mergeCell ref="AG10:AV10"/>
    <mergeCell ref="AX10:BA10"/>
    <mergeCell ref="BJ11:BK11"/>
    <mergeCell ref="BF11:BI11"/>
    <mergeCell ref="BB11:BE11"/>
    <mergeCell ref="AX11:BA11"/>
    <mergeCell ref="AG11:AV11"/>
    <mergeCell ref="BB10:BE10"/>
    <mergeCell ref="BF10:BI10"/>
    <mergeCell ref="BJ10:BK10"/>
    <mergeCell ref="BJ12:BK12"/>
    <mergeCell ref="BF12:BI12"/>
    <mergeCell ref="BB12:BE12"/>
    <mergeCell ref="AX12:BA12"/>
    <mergeCell ref="AG12:AU12"/>
    <mergeCell ref="AE12:AF12"/>
    <mergeCell ref="A12:B12"/>
    <mergeCell ref="C12:Q12"/>
    <mergeCell ref="S12:V12"/>
    <mergeCell ref="W12:Z12"/>
    <mergeCell ref="AA12:AD12"/>
    <mergeCell ref="AE10:AF10"/>
    <mergeCell ref="AE11:AF11"/>
    <mergeCell ref="A11:B11"/>
    <mergeCell ref="C11:Q11"/>
    <mergeCell ref="S11:V11"/>
    <mergeCell ref="W11:Z11"/>
    <mergeCell ref="AA11:AD11"/>
    <mergeCell ref="A10:B10"/>
    <mergeCell ref="C10:Q10"/>
    <mergeCell ref="S10:V10"/>
    <mergeCell ref="W10:Z10"/>
    <mergeCell ref="AA10:AD10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AE7:AF7"/>
    <mergeCell ref="AG7:AV7"/>
    <mergeCell ref="AX7:BA7"/>
    <mergeCell ref="BB7:BE7"/>
    <mergeCell ref="A7:B7"/>
    <mergeCell ref="C7:Q7"/>
    <mergeCell ref="BB8:BE8"/>
    <mergeCell ref="AE6:AF6"/>
    <mergeCell ref="BB6:BE6"/>
    <mergeCell ref="AX6:BA6"/>
    <mergeCell ref="AG6:AV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2" fitToHeight="0" orientation="landscape" r:id="rId1"/>
  <headerFooter alignWithMargins="0"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4"/>
  <sheetViews>
    <sheetView view="pageBreakPreview" zoomScaleSheetLayoutView="100" workbookViewId="0">
      <selection activeCell="AD5" sqref="AD5:BE5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285" t="s">
        <v>764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</row>
    <row r="2" spans="1:57" ht="28.5" customHeight="1" x14ac:dyDescent="0.2">
      <c r="A2" s="286" t="s">
        <v>760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8"/>
    </row>
    <row r="3" spans="1:57" ht="15" customHeight="1" x14ac:dyDescent="0.2">
      <c r="A3" s="289" t="s">
        <v>756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1"/>
    </row>
    <row r="4" spans="1:57" ht="15.95" customHeight="1" x14ac:dyDescent="0.2">
      <c r="A4" s="292" t="s">
        <v>759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</row>
    <row r="5" spans="1:57" s="26" customFormat="1" ht="20.100000000000001" customHeight="1" x14ac:dyDescent="0.2">
      <c r="A5" s="293" t="s">
        <v>438</v>
      </c>
      <c r="B5" s="293"/>
      <c r="C5" s="294" t="s">
        <v>467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 t="s">
        <v>468</v>
      </c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</row>
    <row r="6" spans="1:57" s="26" customFormat="1" ht="20.100000000000001" customHeight="1" x14ac:dyDescent="0.2">
      <c r="A6" s="293"/>
      <c r="B6" s="293"/>
      <c r="C6" s="294" t="s">
        <v>751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5" t="s">
        <v>752</v>
      </c>
      <c r="S6" s="296"/>
      <c r="T6" s="296"/>
      <c r="U6" s="296"/>
      <c r="V6" s="295" t="s">
        <v>753</v>
      </c>
      <c r="W6" s="296"/>
      <c r="X6" s="296"/>
      <c r="Y6" s="296"/>
      <c r="Z6" s="295" t="s">
        <v>435</v>
      </c>
      <c r="AA6" s="296"/>
      <c r="AB6" s="296"/>
      <c r="AC6" s="296"/>
      <c r="AD6" s="296" t="s">
        <v>751</v>
      </c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5" t="s">
        <v>752</v>
      </c>
      <c r="AU6" s="296"/>
      <c r="AV6" s="296"/>
      <c r="AW6" s="296"/>
      <c r="AX6" s="295" t="s">
        <v>753</v>
      </c>
      <c r="AY6" s="296"/>
      <c r="AZ6" s="296"/>
      <c r="BA6" s="296"/>
      <c r="BB6" s="295" t="s">
        <v>435</v>
      </c>
      <c r="BC6" s="296"/>
      <c r="BD6" s="296"/>
      <c r="BE6" s="296"/>
    </row>
    <row r="7" spans="1:57" s="26" customFormat="1" ht="12.75" customHeight="1" x14ac:dyDescent="0.2">
      <c r="A7" s="302" t="s">
        <v>176</v>
      </c>
      <c r="B7" s="302"/>
      <c r="C7" s="297" t="s">
        <v>177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 t="s">
        <v>178</v>
      </c>
      <c r="S7" s="297"/>
      <c r="T7" s="297"/>
      <c r="U7" s="297"/>
      <c r="V7" s="297" t="s">
        <v>175</v>
      </c>
      <c r="W7" s="297"/>
      <c r="X7" s="297"/>
      <c r="Y7" s="297"/>
      <c r="Z7" s="297" t="s">
        <v>437</v>
      </c>
      <c r="AA7" s="297"/>
      <c r="AB7" s="297"/>
      <c r="AC7" s="297"/>
      <c r="AD7" s="297" t="s">
        <v>500</v>
      </c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 t="s">
        <v>501</v>
      </c>
      <c r="AU7" s="297"/>
      <c r="AV7" s="297"/>
      <c r="AW7" s="297"/>
      <c r="AX7" s="297" t="s">
        <v>502</v>
      </c>
      <c r="AY7" s="297"/>
      <c r="AZ7" s="297"/>
      <c r="BA7" s="297"/>
      <c r="BB7" s="297" t="s">
        <v>503</v>
      </c>
      <c r="BC7" s="297"/>
      <c r="BD7" s="297"/>
      <c r="BE7" s="297"/>
    </row>
    <row r="8" spans="1:57" s="26" customFormat="1" ht="20.100000000000001" customHeight="1" x14ac:dyDescent="0.2">
      <c r="A8" s="298" t="s">
        <v>0</v>
      </c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</row>
    <row r="9" spans="1:57" s="26" customFormat="1" ht="20.100000000000001" customHeight="1" x14ac:dyDescent="0.2">
      <c r="A9" s="298" t="s">
        <v>1</v>
      </c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1"/>
      <c r="T9" s="301"/>
      <c r="U9" s="301"/>
      <c r="V9" s="301"/>
      <c r="W9" s="301"/>
      <c r="X9" s="301"/>
      <c r="Y9" s="301"/>
      <c r="Z9" s="304"/>
      <c r="AA9" s="305"/>
      <c r="AB9" s="305"/>
      <c r="AC9" s="306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</row>
    <row r="10" spans="1:57" s="26" customFormat="1" ht="20.100000000000001" customHeight="1" x14ac:dyDescent="0.2">
      <c r="A10" s="298" t="s">
        <v>2</v>
      </c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1"/>
      <c r="S10" s="301"/>
      <c r="T10" s="301"/>
      <c r="U10" s="301"/>
      <c r="V10" s="301"/>
      <c r="W10" s="301"/>
      <c r="X10" s="301"/>
      <c r="Y10" s="301"/>
      <c r="Z10" s="304"/>
      <c r="AA10" s="305"/>
      <c r="AB10" s="305"/>
      <c r="AC10" s="306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3"/>
      <c r="AU10" s="303"/>
      <c r="AV10" s="303"/>
      <c r="AW10" s="303"/>
      <c r="AX10" s="303"/>
      <c r="AY10" s="303"/>
      <c r="AZ10" s="303"/>
      <c r="BA10" s="303"/>
      <c r="BB10" s="307"/>
      <c r="BC10" s="308"/>
      <c r="BD10" s="308"/>
      <c r="BE10" s="309"/>
    </row>
    <row r="11" spans="1:57" s="26" customFormat="1" ht="20.100000000000001" customHeight="1" x14ac:dyDescent="0.2">
      <c r="A11" s="298" t="s">
        <v>3</v>
      </c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1"/>
      <c r="S11" s="301"/>
      <c r="T11" s="301"/>
      <c r="U11" s="301"/>
      <c r="V11" s="301"/>
      <c r="W11" s="301"/>
      <c r="X11" s="301"/>
      <c r="Y11" s="301"/>
      <c r="Z11" s="304"/>
      <c r="AA11" s="305"/>
      <c r="AB11" s="305"/>
      <c r="AC11" s="306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3"/>
      <c r="AU11" s="303"/>
      <c r="AV11" s="303"/>
      <c r="AW11" s="303"/>
      <c r="AX11" s="303"/>
      <c r="AY11" s="303"/>
      <c r="AZ11" s="303"/>
      <c r="BA11" s="303"/>
      <c r="BB11" s="307"/>
      <c r="BC11" s="308"/>
      <c r="BD11" s="308"/>
      <c r="BE11" s="309"/>
    </row>
    <row r="12" spans="1:57" s="26" customFormat="1" ht="20.100000000000001" customHeight="1" x14ac:dyDescent="0.2">
      <c r="A12" s="298" t="s">
        <v>4</v>
      </c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1"/>
      <c r="S12" s="301"/>
      <c r="T12" s="301"/>
      <c r="U12" s="301"/>
      <c r="V12" s="301"/>
      <c r="W12" s="301"/>
      <c r="X12" s="301"/>
      <c r="Y12" s="301"/>
      <c r="Z12" s="304"/>
      <c r="AA12" s="305"/>
      <c r="AB12" s="305"/>
      <c r="AC12" s="306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3"/>
      <c r="AU12" s="303"/>
      <c r="AV12" s="303"/>
      <c r="AW12" s="303"/>
      <c r="AX12" s="303"/>
      <c r="AY12" s="303"/>
      <c r="AZ12" s="303"/>
      <c r="BA12" s="303"/>
      <c r="BB12" s="307"/>
      <c r="BC12" s="308"/>
      <c r="BD12" s="308"/>
      <c r="BE12" s="309"/>
    </row>
    <row r="13" spans="1:57" s="26" customFormat="1" ht="20.100000000000001" customHeight="1" x14ac:dyDescent="0.2">
      <c r="A13" s="310" t="s">
        <v>5</v>
      </c>
      <c r="B13" s="311"/>
      <c r="C13" s="312" t="s">
        <v>754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3">
        <f>SUM(R8:U12)</f>
        <v>0</v>
      </c>
      <c r="S13" s="313"/>
      <c r="T13" s="313"/>
      <c r="U13" s="313"/>
      <c r="V13" s="313">
        <f>SUM(V8:Y12)</f>
        <v>0</v>
      </c>
      <c r="W13" s="313"/>
      <c r="X13" s="313"/>
      <c r="Y13" s="313"/>
      <c r="Z13" s="313">
        <f>SUM(Z8:AC12)</f>
        <v>0</v>
      </c>
      <c r="AA13" s="313"/>
      <c r="AB13" s="313"/>
      <c r="AC13" s="313"/>
      <c r="AD13" s="314" t="s">
        <v>755</v>
      </c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6"/>
      <c r="AT13" s="317">
        <f>SUM(AT8:AW12)</f>
        <v>0</v>
      </c>
      <c r="AU13" s="317"/>
      <c r="AV13" s="317"/>
      <c r="AW13" s="317"/>
      <c r="AX13" s="317">
        <f>SUM(AX8:BA12)</f>
        <v>0</v>
      </c>
      <c r="AY13" s="317"/>
      <c r="AZ13" s="317"/>
      <c r="BA13" s="317"/>
      <c r="BB13" s="319">
        <f t="shared" ref="BB13" si="0">AT13-AX13</f>
        <v>0</v>
      </c>
      <c r="BC13" s="320"/>
      <c r="BD13" s="320"/>
      <c r="BE13" s="321"/>
    </row>
    <row r="14" spans="1:57" ht="20.100000000000001" customHeight="1" x14ac:dyDescent="0.2">
      <c r="A14" s="322"/>
      <c r="B14" s="322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27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30"/>
  <sheetViews>
    <sheetView view="pageBreakPreview" zoomScaleSheetLayoutView="100" workbookViewId="0">
      <selection activeCell="AI6" sqref="AI6:AJ6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9" width="2.7109375" style="1" customWidth="1"/>
    <col min="30" max="30" width="1.85546875" style="1" customWidth="1"/>
    <col min="31" max="31" width="2.7109375" style="1" customWidth="1"/>
    <col min="32" max="32" width="6.5703125" style="1" customWidth="1"/>
    <col min="33" max="33" width="2.7109375" style="1" customWidth="1"/>
    <col min="34" max="34" width="6.7109375" style="1" customWidth="1"/>
    <col min="35" max="35" width="2.7109375" style="1" customWidth="1"/>
    <col min="36" max="36" width="7.28515625" style="1" customWidth="1"/>
    <col min="37" max="37" width="2.7109375" style="1" customWidth="1"/>
    <col min="38" max="38" width="7.140625" style="1" customWidth="1"/>
    <col min="39" max="39" width="2.7109375" style="1" customWidth="1"/>
    <col min="40" max="40" width="6.85546875" style="1" customWidth="1"/>
    <col min="41" max="41" width="2.7109375" style="1" customWidth="1"/>
    <col min="42" max="42" width="7.5703125" style="1" customWidth="1"/>
    <col min="43" max="43" width="2.7109375" style="1" customWidth="1"/>
    <col min="44" max="44" width="6.28515625" style="1" customWidth="1"/>
    <col min="45" max="45" width="2.7109375" style="1" customWidth="1"/>
    <col min="46" max="46" width="7" style="1" customWidth="1"/>
    <col min="47" max="47" width="2.7109375" style="1" customWidth="1"/>
    <col min="48" max="48" width="6.7109375" style="1" customWidth="1"/>
    <col min="49" max="49" width="2.7109375" style="1" customWidth="1"/>
    <col min="50" max="50" width="7.42578125" style="1" customWidth="1"/>
    <col min="51" max="51" width="2.7109375" style="1" customWidth="1"/>
    <col min="52" max="52" width="8" style="1" customWidth="1"/>
    <col min="53" max="53" width="2.7109375" style="1" customWidth="1"/>
    <col min="54" max="54" width="6.42578125" style="1" customWidth="1"/>
    <col min="55" max="55" width="2.7109375" style="1" customWidth="1"/>
    <col min="56" max="56" width="6.5703125" style="1" customWidth="1"/>
    <col min="57" max="57" width="2.7109375" style="1" customWidth="1"/>
    <col min="58" max="58" width="7.140625" style="1" customWidth="1"/>
    <col min="59" max="59" width="10" style="1" customWidth="1"/>
    <col min="60" max="67" width="2.7109375" style="1" customWidth="1"/>
    <col min="68" max="16384" width="9.140625" style="1"/>
  </cols>
  <sheetData>
    <row r="1" spans="1:59" ht="28.5" customHeight="1" x14ac:dyDescent="0.2">
      <c r="A1" s="330" t="s">
        <v>765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18"/>
    </row>
    <row r="2" spans="1:59" ht="28.5" customHeight="1" x14ac:dyDescent="0.2">
      <c r="A2" s="172" t="s">
        <v>760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4"/>
      <c r="BG2" s="18"/>
    </row>
    <row r="3" spans="1:59" ht="15" customHeight="1" x14ac:dyDescent="0.2">
      <c r="A3" s="175" t="s">
        <v>499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7"/>
      <c r="BG3" s="18"/>
    </row>
    <row r="4" spans="1:59" ht="15.95" customHeight="1" x14ac:dyDescent="0.2">
      <c r="A4" s="331" t="s">
        <v>759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19"/>
    </row>
    <row r="5" spans="1:59" ht="15.95" customHeight="1" x14ac:dyDescent="0.2">
      <c r="A5" s="180" t="s">
        <v>438</v>
      </c>
      <c r="B5" s="180"/>
      <c r="C5" s="181" t="s">
        <v>26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 t="s">
        <v>439</v>
      </c>
      <c r="AD5" s="182"/>
      <c r="AE5" s="326" t="s">
        <v>495</v>
      </c>
      <c r="AF5" s="327"/>
      <c r="AG5" s="333">
        <v>2019</v>
      </c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187" t="s">
        <v>494</v>
      </c>
      <c r="BF5" s="187"/>
      <c r="BG5" s="187" t="s">
        <v>519</v>
      </c>
    </row>
    <row r="6" spans="1:59" ht="39.75" customHeight="1" x14ac:dyDescent="0.2">
      <c r="A6" s="180"/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2"/>
      <c r="AE6" s="328"/>
      <c r="AF6" s="329"/>
      <c r="AG6" s="167" t="s">
        <v>482</v>
      </c>
      <c r="AH6" s="168"/>
      <c r="AI6" s="167" t="s">
        <v>483</v>
      </c>
      <c r="AJ6" s="168"/>
      <c r="AK6" s="167" t="s">
        <v>484</v>
      </c>
      <c r="AL6" s="325"/>
      <c r="AM6" s="167" t="s">
        <v>485</v>
      </c>
      <c r="AN6" s="168"/>
      <c r="AO6" s="167" t="s">
        <v>486</v>
      </c>
      <c r="AP6" s="168"/>
      <c r="AQ6" s="167" t="s">
        <v>487</v>
      </c>
      <c r="AR6" s="168"/>
      <c r="AS6" s="167" t="s">
        <v>488</v>
      </c>
      <c r="AT6" s="168"/>
      <c r="AU6" s="167" t="s">
        <v>489</v>
      </c>
      <c r="AV6" s="168"/>
      <c r="AW6" s="167" t="s">
        <v>493</v>
      </c>
      <c r="AX6" s="168"/>
      <c r="AY6" s="167" t="s">
        <v>490</v>
      </c>
      <c r="AZ6" s="168"/>
      <c r="BA6" s="167" t="s">
        <v>491</v>
      </c>
      <c r="BB6" s="168"/>
      <c r="BC6" s="167" t="s">
        <v>492</v>
      </c>
      <c r="BD6" s="168"/>
      <c r="BE6" s="187"/>
      <c r="BF6" s="187"/>
      <c r="BG6" s="187"/>
    </row>
    <row r="7" spans="1:59" x14ac:dyDescent="0.2">
      <c r="A7" s="191" t="s">
        <v>176</v>
      </c>
      <c r="B7" s="192"/>
      <c r="C7" s="188" t="s">
        <v>177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8" t="s">
        <v>178</v>
      </c>
      <c r="AD7" s="189"/>
      <c r="AE7" s="188" t="s">
        <v>175</v>
      </c>
      <c r="AF7" s="189"/>
      <c r="AG7" s="188" t="s">
        <v>437</v>
      </c>
      <c r="AH7" s="189"/>
      <c r="AI7" s="188" t="s">
        <v>500</v>
      </c>
      <c r="AJ7" s="189"/>
      <c r="AK7" s="188" t="s">
        <v>501</v>
      </c>
      <c r="AL7" s="189"/>
      <c r="AM7" s="188" t="s">
        <v>502</v>
      </c>
      <c r="AN7" s="189"/>
      <c r="AO7" s="188" t="s">
        <v>503</v>
      </c>
      <c r="AP7" s="189"/>
      <c r="AQ7" s="188" t="s">
        <v>504</v>
      </c>
      <c r="AR7" s="189"/>
      <c r="AS7" s="188" t="s">
        <v>505</v>
      </c>
      <c r="AT7" s="189"/>
      <c r="AU7" s="188" t="s">
        <v>506</v>
      </c>
      <c r="AV7" s="189"/>
      <c r="AW7" s="188" t="s">
        <v>507</v>
      </c>
      <c r="AX7" s="189"/>
      <c r="AY7" s="188" t="s">
        <v>508</v>
      </c>
      <c r="AZ7" s="189"/>
      <c r="BA7" s="188" t="s">
        <v>509</v>
      </c>
      <c r="BB7" s="189"/>
      <c r="BC7" s="188" t="s">
        <v>510</v>
      </c>
      <c r="BD7" s="189"/>
      <c r="BE7" s="188" t="s">
        <v>511</v>
      </c>
      <c r="BF7" s="190"/>
      <c r="BG7" s="14" t="s">
        <v>520</v>
      </c>
    </row>
    <row r="8" spans="1:59" ht="20.100000000000001" customHeight="1" x14ac:dyDescent="0.2">
      <c r="A8" s="117" t="s">
        <v>0</v>
      </c>
      <c r="B8" s="111"/>
      <c r="C8" s="200" t="s">
        <v>512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2"/>
      <c r="AC8" s="152" t="s">
        <v>261</v>
      </c>
      <c r="AD8" s="153"/>
      <c r="AE8" s="335">
        <f>VLOOKUP(AC8,'01'!$AC$17:$BF$226,3,FALSE)</f>
        <v>1040000</v>
      </c>
      <c r="AF8" s="336"/>
      <c r="AG8" s="335">
        <v>520000</v>
      </c>
      <c r="AH8" s="336"/>
      <c r="AI8" s="335"/>
      <c r="AJ8" s="336"/>
      <c r="AK8" s="335"/>
      <c r="AL8" s="336"/>
      <c r="AM8" s="335"/>
      <c r="AN8" s="336"/>
      <c r="AO8" s="335"/>
      <c r="AP8" s="336"/>
      <c r="AQ8" s="335">
        <v>520000</v>
      </c>
      <c r="AR8" s="336"/>
      <c r="AS8" s="335"/>
      <c r="AT8" s="336"/>
      <c r="AU8" s="335"/>
      <c r="AV8" s="336"/>
      <c r="AW8" s="335"/>
      <c r="AX8" s="336"/>
      <c r="AY8" s="335"/>
      <c r="AZ8" s="336"/>
      <c r="BA8" s="335"/>
      <c r="BB8" s="336"/>
      <c r="BC8" s="335"/>
      <c r="BD8" s="336"/>
      <c r="BE8" s="337">
        <f>SUM(AG8:BD8)</f>
        <v>1040000</v>
      </c>
      <c r="BF8" s="338"/>
      <c r="BG8" s="20">
        <f>BE8-AE8</f>
        <v>0</v>
      </c>
    </row>
    <row r="9" spans="1:59" ht="20.100000000000001" customHeight="1" x14ac:dyDescent="0.2">
      <c r="A9" s="117" t="s">
        <v>1</v>
      </c>
      <c r="B9" s="111"/>
      <c r="C9" s="200" t="s">
        <v>513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2"/>
      <c r="AC9" s="152" t="s">
        <v>270</v>
      </c>
      <c r="AD9" s="153"/>
      <c r="AE9" s="335">
        <f>VLOOKUP(AC9,'01'!$AC$17:$BF$226,3,FALSE)</f>
        <v>0</v>
      </c>
      <c r="AF9" s="336"/>
      <c r="AG9" s="335"/>
      <c r="AH9" s="336"/>
      <c r="AI9" s="335"/>
      <c r="AJ9" s="336"/>
      <c r="AK9" s="335"/>
      <c r="AL9" s="336"/>
      <c r="AM9" s="335"/>
      <c r="AN9" s="336"/>
      <c r="AO9" s="335"/>
      <c r="AP9" s="336"/>
      <c r="AQ9" s="335"/>
      <c r="AR9" s="336"/>
      <c r="AS9" s="335"/>
      <c r="AT9" s="336"/>
      <c r="AU9" s="335"/>
      <c r="AV9" s="336"/>
      <c r="AW9" s="335"/>
      <c r="AX9" s="336"/>
      <c r="AY9" s="335"/>
      <c r="AZ9" s="336"/>
      <c r="BA9" s="335"/>
      <c r="BB9" s="336"/>
      <c r="BC9" s="335"/>
      <c r="BD9" s="336"/>
      <c r="BE9" s="337">
        <f t="shared" ref="BE9:BE27" si="0">SUM(AG9:BD9)</f>
        <v>0</v>
      </c>
      <c r="BF9" s="338"/>
      <c r="BG9" s="20">
        <f t="shared" ref="BG9:BG30" si="1">BE9-AE9</f>
        <v>0</v>
      </c>
    </row>
    <row r="10" spans="1:59" ht="20.100000000000001" customHeight="1" x14ac:dyDescent="0.2">
      <c r="A10" s="117" t="s">
        <v>2</v>
      </c>
      <c r="B10" s="111"/>
      <c r="C10" s="200" t="s">
        <v>451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152" t="s">
        <v>298</v>
      </c>
      <c r="AD10" s="153"/>
      <c r="AE10" s="335">
        <f>VLOOKUP(AC10,'01'!$AC$17:$BF$226,3,FALSE)</f>
        <v>0</v>
      </c>
      <c r="AF10" s="336"/>
      <c r="AG10" s="335"/>
      <c r="AH10" s="336"/>
      <c r="AI10" s="335"/>
      <c r="AJ10" s="336"/>
      <c r="AK10" s="335"/>
      <c r="AL10" s="336"/>
      <c r="AM10" s="335"/>
      <c r="AN10" s="336"/>
      <c r="AO10" s="335"/>
      <c r="AP10" s="336"/>
      <c r="AQ10" s="335"/>
      <c r="AR10" s="336"/>
      <c r="AS10" s="335"/>
      <c r="AT10" s="336"/>
      <c r="AU10" s="335"/>
      <c r="AV10" s="336"/>
      <c r="AW10" s="335"/>
      <c r="AX10" s="336"/>
      <c r="AY10" s="335"/>
      <c r="AZ10" s="336"/>
      <c r="BA10" s="335"/>
      <c r="BB10" s="336"/>
      <c r="BC10" s="335"/>
      <c r="BD10" s="336"/>
      <c r="BE10" s="337">
        <f t="shared" si="0"/>
        <v>0</v>
      </c>
      <c r="BF10" s="338"/>
      <c r="BG10" s="20">
        <f t="shared" si="1"/>
        <v>0</v>
      </c>
    </row>
    <row r="11" spans="1:59" ht="20.100000000000001" customHeight="1" x14ac:dyDescent="0.2">
      <c r="A11" s="117" t="s">
        <v>3</v>
      </c>
      <c r="B11" s="111"/>
      <c r="C11" s="59" t="s">
        <v>452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152" t="s">
        <v>318</v>
      </c>
      <c r="AD11" s="153"/>
      <c r="AE11" s="335">
        <f>VLOOKUP(AC11,'01'!$AC$17:$BF$226,3,FALSE)</f>
        <v>0</v>
      </c>
      <c r="AF11" s="336"/>
      <c r="AG11" s="335"/>
      <c r="AH11" s="336"/>
      <c r="AI11" s="335"/>
      <c r="AJ11" s="336"/>
      <c r="AK11" s="335"/>
      <c r="AL11" s="336"/>
      <c r="AM11" s="335"/>
      <c r="AN11" s="336"/>
      <c r="AO11" s="335"/>
      <c r="AP11" s="336"/>
      <c r="AQ11" s="335"/>
      <c r="AR11" s="336"/>
      <c r="AS11" s="335"/>
      <c r="AT11" s="336"/>
      <c r="AU11" s="335"/>
      <c r="AV11" s="336"/>
      <c r="AW11" s="335"/>
      <c r="AX11" s="336"/>
      <c r="AY11" s="335"/>
      <c r="AZ11" s="336"/>
      <c r="BA11" s="335"/>
      <c r="BB11" s="336"/>
      <c r="BC11" s="335"/>
      <c r="BD11" s="336"/>
      <c r="BE11" s="337">
        <f t="shared" si="0"/>
        <v>0</v>
      </c>
      <c r="BF11" s="338"/>
      <c r="BG11" s="20">
        <f t="shared" si="1"/>
        <v>0</v>
      </c>
    </row>
    <row r="12" spans="1:59" ht="20.100000000000001" customHeight="1" x14ac:dyDescent="0.2">
      <c r="A12" s="117" t="s">
        <v>4</v>
      </c>
      <c r="B12" s="111"/>
      <c r="C12" s="200" t="s">
        <v>465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2"/>
      <c r="AC12" s="152" t="s">
        <v>329</v>
      </c>
      <c r="AD12" s="153"/>
      <c r="AE12" s="335">
        <f>VLOOKUP(AC12,'01'!$AC$17:$BF$226,3,FALSE)</f>
        <v>0</v>
      </c>
      <c r="AF12" s="336"/>
      <c r="AG12" s="335"/>
      <c r="AH12" s="336"/>
      <c r="AI12" s="335"/>
      <c r="AJ12" s="336"/>
      <c r="AK12" s="335"/>
      <c r="AL12" s="336"/>
      <c r="AM12" s="335"/>
      <c r="AN12" s="336"/>
      <c r="AO12" s="335"/>
      <c r="AP12" s="336"/>
      <c r="AQ12" s="335"/>
      <c r="AR12" s="336"/>
      <c r="AS12" s="335"/>
      <c r="AT12" s="336"/>
      <c r="AU12" s="335"/>
      <c r="AV12" s="336"/>
      <c r="AW12" s="335"/>
      <c r="AX12" s="336"/>
      <c r="AY12" s="335"/>
      <c r="AZ12" s="336"/>
      <c r="BA12" s="335"/>
      <c r="BB12" s="336"/>
      <c r="BC12" s="335"/>
      <c r="BD12" s="336"/>
      <c r="BE12" s="337">
        <f t="shared" si="0"/>
        <v>0</v>
      </c>
      <c r="BF12" s="338"/>
      <c r="BG12" s="20">
        <f t="shared" si="1"/>
        <v>0</v>
      </c>
    </row>
    <row r="13" spans="1:59" ht="20.100000000000001" customHeight="1" x14ac:dyDescent="0.2">
      <c r="A13" s="117" t="s">
        <v>5</v>
      </c>
      <c r="B13" s="111"/>
      <c r="C13" s="200" t="s">
        <v>453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2"/>
      <c r="AC13" s="152" t="s">
        <v>334</v>
      </c>
      <c r="AD13" s="153"/>
      <c r="AE13" s="335">
        <f>VLOOKUP(AC13,'01'!$AC$17:$BF$226,3,FALSE)</f>
        <v>0</v>
      </c>
      <c r="AF13" s="336"/>
      <c r="AG13" s="335"/>
      <c r="AH13" s="336"/>
      <c r="AI13" s="335"/>
      <c r="AJ13" s="336"/>
      <c r="AK13" s="335"/>
      <c r="AL13" s="336"/>
      <c r="AM13" s="335"/>
      <c r="AN13" s="336"/>
      <c r="AO13" s="335"/>
      <c r="AP13" s="336"/>
      <c r="AQ13" s="335"/>
      <c r="AR13" s="336"/>
      <c r="AS13" s="335"/>
      <c r="AT13" s="336"/>
      <c r="AU13" s="335"/>
      <c r="AV13" s="336"/>
      <c r="AW13" s="335"/>
      <c r="AX13" s="336"/>
      <c r="AY13" s="335"/>
      <c r="AZ13" s="336"/>
      <c r="BA13" s="335"/>
      <c r="BB13" s="336"/>
      <c r="BC13" s="335"/>
      <c r="BD13" s="336"/>
      <c r="BE13" s="337">
        <f t="shared" si="0"/>
        <v>0</v>
      </c>
      <c r="BF13" s="338"/>
      <c r="BG13" s="20">
        <f t="shared" si="1"/>
        <v>0</v>
      </c>
    </row>
    <row r="14" spans="1:59" ht="20.100000000000001" customHeight="1" x14ac:dyDescent="0.2">
      <c r="A14" s="117" t="s">
        <v>6</v>
      </c>
      <c r="B14" s="111"/>
      <c r="C14" s="200" t="s">
        <v>466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2"/>
      <c r="AC14" s="152" t="s">
        <v>339</v>
      </c>
      <c r="AD14" s="153"/>
      <c r="AE14" s="335">
        <f>VLOOKUP(AC14,'01'!$AC$17:$BF$226,3,FALSE)</f>
        <v>0</v>
      </c>
      <c r="AF14" s="336"/>
      <c r="AG14" s="335"/>
      <c r="AH14" s="336"/>
      <c r="AI14" s="335"/>
      <c r="AJ14" s="336"/>
      <c r="AK14" s="335"/>
      <c r="AL14" s="336"/>
      <c r="AM14" s="335"/>
      <c r="AN14" s="336"/>
      <c r="AO14" s="335"/>
      <c r="AP14" s="336"/>
      <c r="AQ14" s="335"/>
      <c r="AR14" s="336"/>
      <c r="AS14" s="335"/>
      <c r="AT14" s="336"/>
      <c r="AU14" s="335"/>
      <c r="AV14" s="336"/>
      <c r="AW14" s="335"/>
      <c r="AX14" s="336"/>
      <c r="AY14" s="335"/>
      <c r="AZ14" s="336"/>
      <c r="BA14" s="335"/>
      <c r="BB14" s="336"/>
      <c r="BC14" s="335"/>
      <c r="BD14" s="336"/>
      <c r="BE14" s="337">
        <f t="shared" si="0"/>
        <v>0</v>
      </c>
      <c r="BF14" s="338"/>
      <c r="BG14" s="20">
        <f t="shared" si="1"/>
        <v>0</v>
      </c>
    </row>
    <row r="15" spans="1:59" s="3" customFormat="1" ht="20.100000000000001" customHeight="1" x14ac:dyDescent="0.2">
      <c r="A15" s="137" t="s">
        <v>7</v>
      </c>
      <c r="B15" s="138"/>
      <c r="C15" s="145" t="s">
        <v>514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7"/>
      <c r="AC15" s="148" t="s">
        <v>340</v>
      </c>
      <c r="AD15" s="149"/>
      <c r="AE15" s="339">
        <f>SUM(AE8:AF14)</f>
        <v>1040000</v>
      </c>
      <c r="AF15" s="340"/>
      <c r="AG15" s="339">
        <f t="shared" ref="AG15" si="2">SUM(AG8:AH14)</f>
        <v>520000</v>
      </c>
      <c r="AH15" s="340"/>
      <c r="AI15" s="339">
        <f t="shared" ref="AI15" si="3">SUM(AI8:AJ14)</f>
        <v>0</v>
      </c>
      <c r="AJ15" s="340"/>
      <c r="AK15" s="339">
        <f t="shared" ref="AK15" si="4">SUM(AK8:AL14)</f>
        <v>0</v>
      </c>
      <c r="AL15" s="340"/>
      <c r="AM15" s="339">
        <f t="shared" ref="AM15" si="5">SUM(AM8:AN14)</f>
        <v>0</v>
      </c>
      <c r="AN15" s="340"/>
      <c r="AO15" s="339">
        <f t="shared" ref="AO15" si="6">SUM(AO8:AP14)</f>
        <v>0</v>
      </c>
      <c r="AP15" s="340"/>
      <c r="AQ15" s="339">
        <f t="shared" ref="AQ15" si="7">SUM(AQ8:AR14)</f>
        <v>520000</v>
      </c>
      <c r="AR15" s="340"/>
      <c r="AS15" s="339">
        <f t="shared" ref="AS15" si="8">SUM(AS8:AT14)</f>
        <v>0</v>
      </c>
      <c r="AT15" s="340"/>
      <c r="AU15" s="339">
        <f t="shared" ref="AU15" si="9">SUM(AU8:AV14)</f>
        <v>0</v>
      </c>
      <c r="AV15" s="340"/>
      <c r="AW15" s="339">
        <f t="shared" ref="AW15" si="10">SUM(AW8:AX14)</f>
        <v>0</v>
      </c>
      <c r="AX15" s="340"/>
      <c r="AY15" s="339">
        <f t="shared" ref="AY15" si="11">SUM(AY8:AZ14)</f>
        <v>0</v>
      </c>
      <c r="AZ15" s="340"/>
      <c r="BA15" s="339">
        <f t="shared" ref="BA15" si="12">SUM(BA8:BB14)</f>
        <v>0</v>
      </c>
      <c r="BB15" s="340"/>
      <c r="BC15" s="339">
        <f t="shared" ref="BC15" si="13">SUM(BC8:BD14)</f>
        <v>0</v>
      </c>
      <c r="BD15" s="340"/>
      <c r="BE15" s="339">
        <f t="shared" ref="BE15" si="14">SUM(BE8:BF14)</f>
        <v>1040000</v>
      </c>
      <c r="BF15" s="340"/>
      <c r="BG15" s="20">
        <f t="shared" si="1"/>
        <v>0</v>
      </c>
    </row>
    <row r="16" spans="1:59" ht="20.100000000000001" customHeight="1" x14ac:dyDescent="0.2">
      <c r="A16" s="117" t="s">
        <v>8</v>
      </c>
      <c r="B16" s="111"/>
      <c r="C16" s="75" t="s">
        <v>455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62" t="s">
        <v>377</v>
      </c>
      <c r="AD16" s="63"/>
      <c r="AE16" s="335">
        <f>VLOOKUP(AC16,'01'!$AC$17:$BF$226,3,FALSE)</f>
        <v>1177731</v>
      </c>
      <c r="AF16" s="336"/>
      <c r="AG16" s="335">
        <v>1177731</v>
      </c>
      <c r="AH16" s="336"/>
      <c r="AI16" s="335"/>
      <c r="AJ16" s="336"/>
      <c r="AK16" s="335"/>
      <c r="AL16" s="336"/>
      <c r="AM16" s="335"/>
      <c r="AN16" s="336"/>
      <c r="AO16" s="335"/>
      <c r="AP16" s="336"/>
      <c r="AQ16" s="335"/>
      <c r="AR16" s="336"/>
      <c r="AS16" s="335"/>
      <c r="AT16" s="336"/>
      <c r="AU16" s="335"/>
      <c r="AV16" s="336"/>
      <c r="AW16" s="335"/>
      <c r="AX16" s="336"/>
      <c r="AY16" s="335"/>
      <c r="AZ16" s="336"/>
      <c r="BA16" s="335"/>
      <c r="BB16" s="336"/>
      <c r="BC16" s="335"/>
      <c r="BD16" s="336"/>
      <c r="BE16" s="337">
        <f t="shared" si="0"/>
        <v>1177731</v>
      </c>
      <c r="BF16" s="338"/>
      <c r="BG16" s="20">
        <f t="shared" si="1"/>
        <v>0</v>
      </c>
    </row>
    <row r="17" spans="1:59" s="3" customFormat="1" ht="20.100000000000001" customHeight="1" x14ac:dyDescent="0.2">
      <c r="A17" s="341">
        <v>10</v>
      </c>
      <c r="B17" s="342"/>
      <c r="C17" s="21" t="s">
        <v>515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C17" s="24"/>
      <c r="AD17" s="25"/>
      <c r="AE17" s="343">
        <f>SUM(AE15:AF16)</f>
        <v>2217731</v>
      </c>
      <c r="AF17" s="344"/>
      <c r="AG17" s="343">
        <f t="shared" ref="AG17" si="15">SUM(AG15:AH16)</f>
        <v>1697731</v>
      </c>
      <c r="AH17" s="344"/>
      <c r="AI17" s="343">
        <f t="shared" ref="AI17" si="16">SUM(AI15:AJ16)</f>
        <v>0</v>
      </c>
      <c r="AJ17" s="344"/>
      <c r="AK17" s="343">
        <f t="shared" ref="AK17" si="17">SUM(AK15:AL16)</f>
        <v>0</v>
      </c>
      <c r="AL17" s="344"/>
      <c r="AM17" s="343">
        <f t="shared" ref="AM17" si="18">SUM(AM15:AN16)</f>
        <v>0</v>
      </c>
      <c r="AN17" s="344"/>
      <c r="AO17" s="343">
        <f t="shared" ref="AO17" si="19">SUM(AO15:AP16)</f>
        <v>0</v>
      </c>
      <c r="AP17" s="344"/>
      <c r="AQ17" s="343">
        <f t="shared" ref="AQ17" si="20">SUM(AQ15:AR16)</f>
        <v>520000</v>
      </c>
      <c r="AR17" s="344"/>
      <c r="AS17" s="343">
        <f t="shared" ref="AS17" si="21">SUM(AS15:AT16)</f>
        <v>0</v>
      </c>
      <c r="AT17" s="344"/>
      <c r="AU17" s="343">
        <f t="shared" ref="AU17" si="22">SUM(AU15:AV16)</f>
        <v>0</v>
      </c>
      <c r="AV17" s="344"/>
      <c r="AW17" s="343">
        <f t="shared" ref="AW17" si="23">SUM(AW15:AX16)</f>
        <v>0</v>
      </c>
      <c r="AX17" s="344"/>
      <c r="AY17" s="343">
        <f t="shared" ref="AY17" si="24">SUM(AY15:AZ16)</f>
        <v>0</v>
      </c>
      <c r="AZ17" s="344"/>
      <c r="BA17" s="343">
        <f t="shared" ref="BA17" si="25">SUM(BA15:BB16)</f>
        <v>0</v>
      </c>
      <c r="BB17" s="344"/>
      <c r="BC17" s="343">
        <f t="shared" ref="BC17" si="26">SUM(BC15:BD16)</f>
        <v>0</v>
      </c>
      <c r="BD17" s="344"/>
      <c r="BE17" s="343">
        <f t="shared" ref="BE17" si="27">SUM(BE15:BF16)</f>
        <v>2217731</v>
      </c>
      <c r="BF17" s="344"/>
      <c r="BG17" s="20">
        <f t="shared" si="1"/>
        <v>0</v>
      </c>
    </row>
    <row r="18" spans="1:59" ht="20.100000000000001" customHeight="1" x14ac:dyDescent="0.2">
      <c r="A18" s="345">
        <v>11</v>
      </c>
      <c r="B18" s="346"/>
      <c r="C18" s="347" t="s">
        <v>456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9"/>
      <c r="AC18" s="94" t="s">
        <v>32</v>
      </c>
      <c r="AD18" s="95"/>
      <c r="AE18" s="335">
        <f>VLOOKUP(AC18,'01'!$AC$17:$BF$226,3,FALSE)</f>
        <v>0</v>
      </c>
      <c r="AF18" s="336"/>
      <c r="AG18" s="335"/>
      <c r="AH18" s="336"/>
      <c r="AI18" s="335"/>
      <c r="AJ18" s="336"/>
      <c r="AK18" s="335"/>
      <c r="AL18" s="336"/>
      <c r="AM18" s="335"/>
      <c r="AN18" s="336"/>
      <c r="AO18" s="335"/>
      <c r="AP18" s="336"/>
      <c r="AQ18" s="335"/>
      <c r="AR18" s="336"/>
      <c r="AS18" s="335"/>
      <c r="AT18" s="336"/>
      <c r="AU18" s="335"/>
      <c r="AV18" s="336"/>
      <c r="AW18" s="335"/>
      <c r="AX18" s="336"/>
      <c r="AY18" s="335"/>
      <c r="AZ18" s="336"/>
      <c r="BA18" s="335"/>
      <c r="BB18" s="336"/>
      <c r="BC18" s="335"/>
      <c r="BD18" s="336"/>
      <c r="BE18" s="337">
        <f t="shared" si="0"/>
        <v>0</v>
      </c>
      <c r="BF18" s="338"/>
      <c r="BG18" s="20">
        <f t="shared" si="1"/>
        <v>0</v>
      </c>
    </row>
    <row r="19" spans="1:59" s="3" customFormat="1" ht="20.100000000000001" customHeight="1" x14ac:dyDescent="0.2">
      <c r="A19" s="345">
        <v>12</v>
      </c>
      <c r="B19" s="346"/>
      <c r="C19" s="200" t="s">
        <v>24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2"/>
      <c r="AC19" s="94" t="s">
        <v>52</v>
      </c>
      <c r="AD19" s="95"/>
      <c r="AE19" s="335">
        <f>VLOOKUP(AC19,'01'!$AC$17:$BF$226,3,FALSE)</f>
        <v>0</v>
      </c>
      <c r="AF19" s="336"/>
      <c r="AG19" s="335"/>
      <c r="AH19" s="336"/>
      <c r="AI19" s="335"/>
      <c r="AJ19" s="336"/>
      <c r="AK19" s="335"/>
      <c r="AL19" s="336"/>
      <c r="AM19" s="335"/>
      <c r="AN19" s="336"/>
      <c r="AO19" s="335"/>
      <c r="AP19" s="336"/>
      <c r="AQ19" s="335"/>
      <c r="AR19" s="336"/>
      <c r="AS19" s="335"/>
      <c r="AT19" s="336"/>
      <c r="AU19" s="335"/>
      <c r="AV19" s="336"/>
      <c r="AW19" s="335"/>
      <c r="AX19" s="336"/>
      <c r="AY19" s="335"/>
      <c r="AZ19" s="336"/>
      <c r="BA19" s="335"/>
      <c r="BB19" s="336"/>
      <c r="BC19" s="335"/>
      <c r="BD19" s="336"/>
      <c r="BE19" s="337">
        <f t="shared" si="0"/>
        <v>0</v>
      </c>
      <c r="BF19" s="338"/>
      <c r="BG19" s="20">
        <f t="shared" si="1"/>
        <v>0</v>
      </c>
    </row>
    <row r="20" spans="1:59" ht="20.100000000000001" customHeight="1" x14ac:dyDescent="0.2">
      <c r="A20" s="345">
        <v>13</v>
      </c>
      <c r="B20" s="346"/>
      <c r="C20" s="200" t="s">
        <v>457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2"/>
      <c r="AC20" s="94" t="s">
        <v>57</v>
      </c>
      <c r="AD20" s="95"/>
      <c r="AE20" s="335">
        <f>VLOOKUP(AC20,'01'!$AC$17:$BF$226,3,FALSE)</f>
        <v>822500</v>
      </c>
      <c r="AF20" s="336"/>
      <c r="AG20" s="335">
        <f>$AE$20/12</f>
        <v>68541.666666666672</v>
      </c>
      <c r="AH20" s="336"/>
      <c r="AI20" s="335">
        <f t="shared" ref="AI20" si="28">$AE$20/12</f>
        <v>68541.666666666672</v>
      </c>
      <c r="AJ20" s="336"/>
      <c r="AK20" s="335">
        <f t="shared" ref="AK20" si="29">$AE$20/12</f>
        <v>68541.666666666672</v>
      </c>
      <c r="AL20" s="336"/>
      <c r="AM20" s="335">
        <f t="shared" ref="AM20" si="30">$AE$20/12</f>
        <v>68541.666666666672</v>
      </c>
      <c r="AN20" s="336"/>
      <c r="AO20" s="335">
        <f t="shared" ref="AO20" si="31">$AE$20/12</f>
        <v>68541.666666666672</v>
      </c>
      <c r="AP20" s="336"/>
      <c r="AQ20" s="335">
        <f t="shared" ref="AQ20" si="32">$AE$20/12</f>
        <v>68541.666666666672</v>
      </c>
      <c r="AR20" s="336"/>
      <c r="AS20" s="335">
        <f t="shared" ref="AS20" si="33">$AE$20/12</f>
        <v>68541.666666666672</v>
      </c>
      <c r="AT20" s="336"/>
      <c r="AU20" s="335">
        <f t="shared" ref="AU20" si="34">$AE$20/12</f>
        <v>68541.666666666672</v>
      </c>
      <c r="AV20" s="336"/>
      <c r="AW20" s="335">
        <f t="shared" ref="AW20" si="35">$AE$20/12</f>
        <v>68541.666666666672</v>
      </c>
      <c r="AX20" s="336"/>
      <c r="AY20" s="335">
        <f t="shared" ref="AY20" si="36">$AE$20/12</f>
        <v>68541.666666666672</v>
      </c>
      <c r="AZ20" s="336"/>
      <c r="BA20" s="335">
        <f t="shared" ref="BA20" si="37">$AE$20/12</f>
        <v>68541.666666666672</v>
      </c>
      <c r="BB20" s="336"/>
      <c r="BC20" s="335">
        <f t="shared" ref="BC20" si="38">$AE$20/12</f>
        <v>68541.666666666672</v>
      </c>
      <c r="BD20" s="336"/>
      <c r="BE20" s="337">
        <f t="shared" si="0"/>
        <v>822499.99999999988</v>
      </c>
      <c r="BF20" s="338"/>
      <c r="BG20" s="20">
        <f t="shared" si="1"/>
        <v>0</v>
      </c>
    </row>
    <row r="21" spans="1:59" ht="20.100000000000001" customHeight="1" x14ac:dyDescent="0.2">
      <c r="A21" s="345">
        <v>14</v>
      </c>
      <c r="B21" s="346"/>
      <c r="C21" s="59" t="s">
        <v>458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94" t="s">
        <v>58</v>
      </c>
      <c r="AD21" s="95"/>
      <c r="AE21" s="335">
        <f>VLOOKUP(AC21,'01'!$AC$17:$BF$226,3,FALSE)</f>
        <v>0</v>
      </c>
      <c r="AF21" s="336"/>
      <c r="AG21" s="335"/>
      <c r="AH21" s="336"/>
      <c r="AI21" s="335"/>
      <c r="AJ21" s="336"/>
      <c r="AK21" s="335"/>
      <c r="AL21" s="336"/>
      <c r="AM21" s="335"/>
      <c r="AN21" s="336"/>
      <c r="AO21" s="335"/>
      <c r="AP21" s="336"/>
      <c r="AQ21" s="335"/>
      <c r="AR21" s="336"/>
      <c r="AS21" s="335"/>
      <c r="AT21" s="336"/>
      <c r="AU21" s="335"/>
      <c r="AV21" s="336"/>
      <c r="AW21" s="335"/>
      <c r="AX21" s="336"/>
      <c r="AY21" s="335"/>
      <c r="AZ21" s="336"/>
      <c r="BA21" s="335"/>
      <c r="BB21" s="336"/>
      <c r="BC21" s="335"/>
      <c r="BD21" s="336"/>
      <c r="BE21" s="337">
        <f t="shared" si="0"/>
        <v>0</v>
      </c>
      <c r="BF21" s="338"/>
      <c r="BG21" s="20">
        <f t="shared" si="1"/>
        <v>0</v>
      </c>
    </row>
    <row r="22" spans="1:59" ht="20.100000000000001" customHeight="1" x14ac:dyDescent="0.2">
      <c r="A22" s="345">
        <v>15</v>
      </c>
      <c r="B22" s="346"/>
      <c r="C22" s="59" t="s">
        <v>459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94" t="s">
        <v>59</v>
      </c>
      <c r="AD22" s="95"/>
      <c r="AE22" s="335">
        <f>VLOOKUP(AC22,'01'!$AC$17:$BF$226,3,FALSE)</f>
        <v>1395231</v>
      </c>
      <c r="AF22" s="336"/>
      <c r="AG22" s="335">
        <f>$AE$22/12</f>
        <v>116269.25</v>
      </c>
      <c r="AH22" s="336"/>
      <c r="AI22" s="335">
        <f t="shared" ref="AI22" si="39">$AE$22/12</f>
        <v>116269.25</v>
      </c>
      <c r="AJ22" s="336"/>
      <c r="AK22" s="335">
        <f t="shared" ref="AK22" si="40">$AE$22/12</f>
        <v>116269.25</v>
      </c>
      <c r="AL22" s="336"/>
      <c r="AM22" s="335">
        <f t="shared" ref="AM22" si="41">$AE$22/12</f>
        <v>116269.25</v>
      </c>
      <c r="AN22" s="336"/>
      <c r="AO22" s="335">
        <f t="shared" ref="AO22" si="42">$AE$22/12</f>
        <v>116269.25</v>
      </c>
      <c r="AP22" s="336"/>
      <c r="AQ22" s="335">
        <f t="shared" ref="AQ22" si="43">$AE$22/12</f>
        <v>116269.25</v>
      </c>
      <c r="AR22" s="336"/>
      <c r="AS22" s="335">
        <f t="shared" ref="AS22" si="44">$AE$22/12</f>
        <v>116269.25</v>
      </c>
      <c r="AT22" s="336"/>
      <c r="AU22" s="335">
        <f t="shared" ref="AU22" si="45">$AE$22/12</f>
        <v>116269.25</v>
      </c>
      <c r="AV22" s="336"/>
      <c r="AW22" s="335">
        <f t="shared" ref="AW22" si="46">$AE$22/12</f>
        <v>116269.25</v>
      </c>
      <c r="AX22" s="336"/>
      <c r="AY22" s="335">
        <f t="shared" ref="AY22" si="47">$AE$22/12</f>
        <v>116269.25</v>
      </c>
      <c r="AZ22" s="336"/>
      <c r="BA22" s="335">
        <f t="shared" ref="BA22" si="48">$AE$22/12</f>
        <v>116269.25</v>
      </c>
      <c r="BB22" s="336"/>
      <c r="BC22" s="335">
        <f t="shared" ref="BC22" si="49">$AE$22/12</f>
        <v>116269.25</v>
      </c>
      <c r="BD22" s="336"/>
      <c r="BE22" s="337">
        <f t="shared" si="0"/>
        <v>1395231</v>
      </c>
      <c r="BF22" s="338"/>
      <c r="BG22" s="20">
        <f t="shared" si="1"/>
        <v>0</v>
      </c>
    </row>
    <row r="23" spans="1:59" s="3" customFormat="1" ht="20.100000000000001" customHeight="1" x14ac:dyDescent="0.2">
      <c r="A23" s="345">
        <v>16</v>
      </c>
      <c r="B23" s="346"/>
      <c r="C23" s="350" t="s">
        <v>467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2"/>
      <c r="AC23" s="94" t="s">
        <v>60</v>
      </c>
      <c r="AD23" s="95"/>
      <c r="AE23" s="335">
        <f>VLOOKUP(AC23,'01'!$AC$17:$BF$226,3,FALSE)</f>
        <v>0</v>
      </c>
      <c r="AF23" s="336"/>
      <c r="AG23" s="335"/>
      <c r="AH23" s="336"/>
      <c r="AI23" s="335"/>
      <c r="AJ23" s="336"/>
      <c r="AK23" s="335"/>
      <c r="AL23" s="336"/>
      <c r="AM23" s="335"/>
      <c r="AN23" s="336"/>
      <c r="AO23" s="335"/>
      <c r="AP23" s="336"/>
      <c r="AQ23" s="335"/>
      <c r="AR23" s="336"/>
      <c r="AS23" s="335"/>
      <c r="AT23" s="336"/>
      <c r="AU23" s="335"/>
      <c r="AV23" s="336"/>
      <c r="AW23" s="335"/>
      <c r="AX23" s="336"/>
      <c r="AY23" s="335"/>
      <c r="AZ23" s="336"/>
      <c r="BA23" s="335"/>
      <c r="BB23" s="336"/>
      <c r="BC23" s="335"/>
      <c r="BD23" s="336"/>
      <c r="BE23" s="337">
        <f t="shared" si="0"/>
        <v>0</v>
      </c>
      <c r="BF23" s="338"/>
      <c r="BG23" s="20">
        <f t="shared" si="1"/>
        <v>0</v>
      </c>
    </row>
    <row r="24" spans="1:59" s="3" customFormat="1" ht="20.100000000000001" customHeight="1" x14ac:dyDescent="0.2">
      <c r="A24" s="345">
        <v>17</v>
      </c>
      <c r="B24" s="346"/>
      <c r="C24" s="59" t="s">
        <v>468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94" t="s">
        <v>61</v>
      </c>
      <c r="AD24" s="95"/>
      <c r="AE24" s="335">
        <f>VLOOKUP(AC24,'01'!$AC$17:$BF$226,3,FALSE)</f>
        <v>0</v>
      </c>
      <c r="AF24" s="336"/>
      <c r="AG24" s="335"/>
      <c r="AH24" s="336"/>
      <c r="AI24" s="335"/>
      <c r="AJ24" s="336"/>
      <c r="AK24" s="335"/>
      <c r="AL24" s="336"/>
      <c r="AM24" s="335"/>
      <c r="AN24" s="336"/>
      <c r="AO24" s="335"/>
      <c r="AP24" s="336"/>
      <c r="AQ24" s="335"/>
      <c r="AR24" s="336"/>
      <c r="AS24" s="335"/>
      <c r="AT24" s="336"/>
      <c r="AU24" s="335"/>
      <c r="AV24" s="336"/>
      <c r="AW24" s="335"/>
      <c r="AX24" s="336"/>
      <c r="AY24" s="335"/>
      <c r="AZ24" s="336"/>
      <c r="BA24" s="335"/>
      <c r="BB24" s="336"/>
      <c r="BC24" s="335"/>
      <c r="BD24" s="336"/>
      <c r="BE24" s="337">
        <f t="shared" si="0"/>
        <v>0</v>
      </c>
      <c r="BF24" s="338"/>
      <c r="BG24" s="20">
        <f t="shared" si="1"/>
        <v>0</v>
      </c>
    </row>
    <row r="25" spans="1:59" ht="20.100000000000001" customHeight="1" x14ac:dyDescent="0.2">
      <c r="A25" s="345">
        <v>18</v>
      </c>
      <c r="B25" s="346"/>
      <c r="C25" s="59" t="s">
        <v>469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94" t="s">
        <v>62</v>
      </c>
      <c r="AD25" s="95"/>
      <c r="AE25" s="335">
        <f>VLOOKUP(AC25,'01'!$AC$17:$BF$226,3,FALSE)</f>
        <v>0</v>
      </c>
      <c r="AF25" s="336"/>
      <c r="AG25" s="335"/>
      <c r="AH25" s="336"/>
      <c r="AI25" s="335"/>
      <c r="AJ25" s="336"/>
      <c r="AK25" s="335"/>
      <c r="AL25" s="336"/>
      <c r="AM25" s="335"/>
      <c r="AN25" s="336"/>
      <c r="AO25" s="335"/>
      <c r="AP25" s="336"/>
      <c r="AQ25" s="335"/>
      <c r="AR25" s="336"/>
      <c r="AS25" s="335"/>
      <c r="AT25" s="336"/>
      <c r="AU25" s="335"/>
      <c r="AV25" s="336"/>
      <c r="AW25" s="335"/>
      <c r="AX25" s="336"/>
      <c r="AY25" s="335"/>
      <c r="AZ25" s="336"/>
      <c r="BA25" s="335"/>
      <c r="BB25" s="336"/>
      <c r="BC25" s="335"/>
      <c r="BD25" s="336"/>
      <c r="BE25" s="337">
        <f t="shared" si="0"/>
        <v>0</v>
      </c>
      <c r="BF25" s="338"/>
      <c r="BG25" s="20">
        <f t="shared" si="1"/>
        <v>0</v>
      </c>
    </row>
    <row r="26" spans="1:59" s="3" customFormat="1" ht="20.100000000000001" customHeight="1" x14ac:dyDescent="0.2">
      <c r="A26" s="353">
        <v>19</v>
      </c>
      <c r="B26" s="354"/>
      <c r="C26" s="355" t="s">
        <v>516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7"/>
      <c r="AC26" s="84" t="s">
        <v>174</v>
      </c>
      <c r="AD26" s="85"/>
      <c r="AE26" s="339">
        <f>SUM(AE18:AF25)</f>
        <v>2217731</v>
      </c>
      <c r="AF26" s="340"/>
      <c r="AG26" s="339">
        <f t="shared" ref="AG26" si="50">SUM(AG18:AH25)</f>
        <v>184810.91666666669</v>
      </c>
      <c r="AH26" s="340"/>
      <c r="AI26" s="339">
        <f t="shared" ref="AI26" si="51">SUM(AI18:AJ25)</f>
        <v>184810.91666666669</v>
      </c>
      <c r="AJ26" s="340"/>
      <c r="AK26" s="339">
        <f t="shared" ref="AK26" si="52">SUM(AK18:AL25)</f>
        <v>184810.91666666669</v>
      </c>
      <c r="AL26" s="340"/>
      <c r="AM26" s="339">
        <f t="shared" ref="AM26" si="53">SUM(AM18:AN25)</f>
        <v>184810.91666666669</v>
      </c>
      <c r="AN26" s="340"/>
      <c r="AO26" s="339">
        <f t="shared" ref="AO26" si="54">SUM(AO18:AP25)</f>
        <v>184810.91666666669</v>
      </c>
      <c r="AP26" s="340"/>
      <c r="AQ26" s="339">
        <f t="shared" ref="AQ26" si="55">SUM(AQ18:AR25)</f>
        <v>184810.91666666669</v>
      </c>
      <c r="AR26" s="340"/>
      <c r="AS26" s="339">
        <f t="shared" ref="AS26" si="56">SUM(AS18:AT25)</f>
        <v>184810.91666666669</v>
      </c>
      <c r="AT26" s="340"/>
      <c r="AU26" s="339">
        <f t="shared" ref="AU26" si="57">SUM(AU18:AV25)</f>
        <v>184810.91666666669</v>
      </c>
      <c r="AV26" s="340"/>
      <c r="AW26" s="339">
        <f t="shared" ref="AW26" si="58">SUM(AW18:AX25)</f>
        <v>184810.91666666669</v>
      </c>
      <c r="AX26" s="340"/>
      <c r="AY26" s="339">
        <f t="shared" ref="AY26" si="59">SUM(AY18:AZ25)</f>
        <v>184810.91666666669</v>
      </c>
      <c r="AZ26" s="340"/>
      <c r="BA26" s="339">
        <f t="shared" ref="BA26" si="60">SUM(BA18:BB25)</f>
        <v>184810.91666666669</v>
      </c>
      <c r="BB26" s="340"/>
      <c r="BC26" s="339">
        <f t="shared" ref="BC26" si="61">SUM(BC18:BD25)</f>
        <v>184810.91666666669</v>
      </c>
      <c r="BD26" s="340"/>
      <c r="BE26" s="339">
        <f t="shared" ref="BE26" si="62">SUM(BE18:BF25)</f>
        <v>2217731</v>
      </c>
      <c r="BF26" s="340"/>
      <c r="BG26" s="20">
        <f t="shared" si="1"/>
        <v>0</v>
      </c>
    </row>
    <row r="27" spans="1:59" ht="20.100000000000001" customHeight="1" x14ac:dyDescent="0.2">
      <c r="A27" s="345">
        <v>20</v>
      </c>
      <c r="B27" s="346"/>
      <c r="C27" s="75" t="s">
        <v>460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62" t="s">
        <v>412</v>
      </c>
      <c r="AD27" s="63"/>
      <c r="AE27" s="335">
        <f>VLOOKUP(AC27,'01'!$AC$17:$BF$226,3,FALSE)</f>
        <v>0</v>
      </c>
      <c r="AF27" s="336"/>
      <c r="AG27" s="360"/>
      <c r="AH27" s="360"/>
      <c r="AI27" s="360"/>
      <c r="AJ27" s="360"/>
      <c r="AK27" s="335"/>
      <c r="AL27" s="361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37">
        <f t="shared" si="0"/>
        <v>0</v>
      </c>
      <c r="BF27" s="338"/>
      <c r="BG27" s="20">
        <f t="shared" si="1"/>
        <v>0</v>
      </c>
    </row>
    <row r="28" spans="1:59" s="3" customFormat="1" ht="20.100000000000001" customHeight="1" x14ac:dyDescent="0.2">
      <c r="A28" s="341">
        <v>21</v>
      </c>
      <c r="B28" s="342"/>
      <c r="C28" s="39" t="s">
        <v>517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2"/>
      <c r="AD28" s="43"/>
      <c r="AE28" s="343">
        <f>SUM(AE26:AF27)</f>
        <v>2217731</v>
      </c>
      <c r="AF28" s="344"/>
      <c r="AG28" s="343">
        <f t="shared" ref="AG28" si="63">SUM(AG26:AH27)</f>
        <v>184810.91666666669</v>
      </c>
      <c r="AH28" s="344"/>
      <c r="AI28" s="343">
        <f t="shared" ref="AI28" si="64">SUM(AI26:AJ27)</f>
        <v>184810.91666666669</v>
      </c>
      <c r="AJ28" s="344"/>
      <c r="AK28" s="343">
        <f t="shared" ref="AK28" si="65">SUM(AK26:AL27)</f>
        <v>184810.91666666669</v>
      </c>
      <c r="AL28" s="344"/>
      <c r="AM28" s="343">
        <f t="shared" ref="AM28" si="66">SUM(AM26:AN27)</f>
        <v>184810.91666666669</v>
      </c>
      <c r="AN28" s="344"/>
      <c r="AO28" s="343">
        <f t="shared" ref="AO28" si="67">SUM(AO26:AP27)</f>
        <v>184810.91666666669</v>
      </c>
      <c r="AP28" s="344"/>
      <c r="AQ28" s="343">
        <f t="shared" ref="AQ28" si="68">SUM(AQ26:AR27)</f>
        <v>184810.91666666669</v>
      </c>
      <c r="AR28" s="344"/>
      <c r="AS28" s="343">
        <f t="shared" ref="AS28" si="69">SUM(AS26:AT27)</f>
        <v>184810.91666666669</v>
      </c>
      <c r="AT28" s="344"/>
      <c r="AU28" s="343">
        <f t="shared" ref="AU28" si="70">SUM(AU26:AV27)</f>
        <v>184810.91666666669</v>
      </c>
      <c r="AV28" s="344"/>
      <c r="AW28" s="343">
        <f t="shared" ref="AW28" si="71">SUM(AW26:AX27)</f>
        <v>184810.91666666669</v>
      </c>
      <c r="AX28" s="344"/>
      <c r="AY28" s="343">
        <f t="shared" ref="AY28" si="72">SUM(AY26:AZ27)</f>
        <v>184810.91666666669</v>
      </c>
      <c r="AZ28" s="344"/>
      <c r="BA28" s="343">
        <f t="shared" ref="BA28" si="73">SUM(BA26:BB27)</f>
        <v>184810.91666666669</v>
      </c>
      <c r="BB28" s="344"/>
      <c r="BC28" s="343">
        <f t="shared" ref="BC28" si="74">SUM(BC26:BD27)</f>
        <v>184810.91666666669</v>
      </c>
      <c r="BD28" s="344"/>
      <c r="BE28" s="343">
        <f t="shared" ref="BE28" si="75">SUM(BE26:BF27)</f>
        <v>2217731</v>
      </c>
      <c r="BF28" s="344"/>
      <c r="BG28" s="20">
        <f t="shared" si="1"/>
        <v>0</v>
      </c>
    </row>
    <row r="29" spans="1:59" ht="20.100000000000001" customHeight="1" x14ac:dyDescent="0.2">
      <c r="A29" s="358">
        <v>22</v>
      </c>
      <c r="B29" s="346"/>
      <c r="C29" s="75" t="s">
        <v>518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62"/>
      <c r="AD29" s="359"/>
      <c r="AE29" s="337">
        <f>AE17-AE28</f>
        <v>0</v>
      </c>
      <c r="AF29" s="338"/>
      <c r="AG29" s="337">
        <f>AG17-AG28</f>
        <v>1512920.0833333333</v>
      </c>
      <c r="AH29" s="338"/>
      <c r="AI29" s="337">
        <f>AI17-AI28</f>
        <v>-184810.91666666669</v>
      </c>
      <c r="AJ29" s="338"/>
      <c r="AK29" s="337">
        <f t="shared" ref="AK29" si="76">AK17-AK28</f>
        <v>-184810.91666666669</v>
      </c>
      <c r="AL29" s="338"/>
      <c r="AM29" s="337">
        <f t="shared" ref="AM29" si="77">AM17-AM28</f>
        <v>-184810.91666666669</v>
      </c>
      <c r="AN29" s="338"/>
      <c r="AO29" s="337">
        <f t="shared" ref="AO29" si="78">AO17-AO28</f>
        <v>-184810.91666666669</v>
      </c>
      <c r="AP29" s="338"/>
      <c r="AQ29" s="337">
        <f t="shared" ref="AQ29" si="79">AQ17-AQ28</f>
        <v>335189.08333333331</v>
      </c>
      <c r="AR29" s="338"/>
      <c r="AS29" s="337">
        <f t="shared" ref="AS29" si="80">AS17-AS28</f>
        <v>-184810.91666666669</v>
      </c>
      <c r="AT29" s="338"/>
      <c r="AU29" s="337">
        <f t="shared" ref="AU29" si="81">AU17-AU28</f>
        <v>-184810.91666666669</v>
      </c>
      <c r="AV29" s="338"/>
      <c r="AW29" s="337">
        <f t="shared" ref="AW29" si="82">AW17-AW28</f>
        <v>-184810.91666666669</v>
      </c>
      <c r="AX29" s="338"/>
      <c r="AY29" s="337">
        <f t="shared" ref="AY29" si="83">AY17-AY28</f>
        <v>-184810.91666666669</v>
      </c>
      <c r="AZ29" s="338"/>
      <c r="BA29" s="337">
        <f t="shared" ref="BA29" si="84">BA17-BA28</f>
        <v>-184810.91666666669</v>
      </c>
      <c r="BB29" s="338"/>
      <c r="BC29" s="337">
        <f t="shared" ref="BC29" si="85">BC17-BC28</f>
        <v>-184810.91666666669</v>
      </c>
      <c r="BD29" s="338"/>
      <c r="BE29" s="337">
        <f t="shared" ref="BE29" si="86">BE17-BE28</f>
        <v>0</v>
      </c>
      <c r="BF29" s="338"/>
      <c r="BG29" s="20">
        <f t="shared" si="1"/>
        <v>0</v>
      </c>
    </row>
    <row r="30" spans="1:59" ht="20.100000000000001" customHeight="1" x14ac:dyDescent="0.2">
      <c r="A30" s="358">
        <v>23</v>
      </c>
      <c r="B30" s="346"/>
      <c r="C30" s="75" t="s">
        <v>481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62"/>
      <c r="AD30" s="359"/>
      <c r="AE30" s="337">
        <f>AE29</f>
        <v>0</v>
      </c>
      <c r="AF30" s="338"/>
      <c r="AG30" s="337">
        <f>AE30+AG29</f>
        <v>1512920.0833333333</v>
      </c>
      <c r="AH30" s="338"/>
      <c r="AI30" s="337">
        <f t="shared" ref="AI30" si="87">AG30+AI29</f>
        <v>1328109.1666666665</v>
      </c>
      <c r="AJ30" s="338"/>
      <c r="AK30" s="337">
        <f t="shared" ref="AK30" si="88">AI30+AK29</f>
        <v>1143298.2499999998</v>
      </c>
      <c r="AL30" s="338"/>
      <c r="AM30" s="337">
        <f t="shared" ref="AM30" si="89">AK30+AM29</f>
        <v>958487.33333333302</v>
      </c>
      <c r="AN30" s="338"/>
      <c r="AO30" s="337">
        <f t="shared" ref="AO30" si="90">AM30+AO29</f>
        <v>773676.41666666628</v>
      </c>
      <c r="AP30" s="338"/>
      <c r="AQ30" s="337">
        <f t="shared" ref="AQ30" si="91">AO30+AQ29</f>
        <v>1108865.4999999995</v>
      </c>
      <c r="AR30" s="338"/>
      <c r="AS30" s="337">
        <f t="shared" ref="AS30" si="92">AQ30+AS29</f>
        <v>924054.58333333279</v>
      </c>
      <c r="AT30" s="338"/>
      <c r="AU30" s="337">
        <f t="shared" ref="AU30" si="93">AS30+AU29</f>
        <v>739243.66666666605</v>
      </c>
      <c r="AV30" s="338"/>
      <c r="AW30" s="337">
        <f t="shared" ref="AW30" si="94">AU30+AW29</f>
        <v>554432.7499999993</v>
      </c>
      <c r="AX30" s="338"/>
      <c r="AY30" s="337">
        <f t="shared" ref="AY30" si="95">AW30+AY29</f>
        <v>369621.83333333262</v>
      </c>
      <c r="AZ30" s="338"/>
      <c r="BA30" s="337">
        <f t="shared" ref="BA30" si="96">AY30+BA29</f>
        <v>184810.91666666593</v>
      </c>
      <c r="BB30" s="338"/>
      <c r="BC30" s="337">
        <f t="shared" ref="BC30" si="97">BA30+BC29</f>
        <v>-7.5669959187507629E-10</v>
      </c>
      <c r="BD30" s="338"/>
      <c r="BE30" s="337">
        <f>BE29</f>
        <v>0</v>
      </c>
      <c r="BF30" s="338"/>
      <c r="BG30" s="20">
        <f t="shared" si="1"/>
        <v>0</v>
      </c>
    </row>
  </sheetData>
  <mergeCells count="429">
    <mergeCell ref="BA30:BB30"/>
    <mergeCell ref="BG5:BG6"/>
    <mergeCell ref="BA25:BB25"/>
    <mergeCell ref="BA26:BB26"/>
    <mergeCell ref="BA28:BB28"/>
    <mergeCell ref="BA29:BB29"/>
    <mergeCell ref="BA24:BB24"/>
    <mergeCell ref="BA23:BB23"/>
    <mergeCell ref="BA22:BB22"/>
    <mergeCell ref="BA21:BB21"/>
    <mergeCell ref="BA20:BB20"/>
    <mergeCell ref="BA18:BB18"/>
    <mergeCell ref="BA19:BB19"/>
    <mergeCell ref="BA16:BB16"/>
    <mergeCell ref="BA14:BB14"/>
    <mergeCell ref="BA15:BB15"/>
    <mergeCell ref="BA13:BB13"/>
    <mergeCell ref="BA12:BB12"/>
    <mergeCell ref="BA17:BB17"/>
    <mergeCell ref="BA11:BB11"/>
    <mergeCell ref="BA10:BB10"/>
    <mergeCell ref="BA9:BB9"/>
    <mergeCell ref="BA8:BB8"/>
    <mergeCell ref="BE25:BF25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W21:AX21"/>
    <mergeCell ref="AU30:AV30"/>
    <mergeCell ref="AU28:AV28"/>
    <mergeCell ref="AU29:AV29"/>
    <mergeCell ref="AU25:AV25"/>
    <mergeCell ref="AU26:AV26"/>
    <mergeCell ref="AU24:AV24"/>
    <mergeCell ref="AU23:AV23"/>
    <mergeCell ref="AU22:AV22"/>
    <mergeCell ref="AU21:AV21"/>
    <mergeCell ref="AS16:AT16"/>
    <mergeCell ref="AS17:AT17"/>
    <mergeCell ref="AS13:AT13"/>
    <mergeCell ref="AS15:AT15"/>
    <mergeCell ref="AS14:AT14"/>
    <mergeCell ref="AS12:AT12"/>
    <mergeCell ref="AW9:AX9"/>
    <mergeCell ref="AW8:AX8"/>
    <mergeCell ref="AW6:AX6"/>
    <mergeCell ref="AW7:AX7"/>
    <mergeCell ref="AU16:AV16"/>
    <mergeCell ref="AU17:AV17"/>
    <mergeCell ref="AU13:AV13"/>
    <mergeCell ref="AU15:AV15"/>
    <mergeCell ref="AU14:AV14"/>
    <mergeCell ref="AU12:AV12"/>
    <mergeCell ref="AU11:AV11"/>
    <mergeCell ref="AW16:AX16"/>
    <mergeCell ref="AW17:AX17"/>
    <mergeCell ref="AW13:AX13"/>
    <mergeCell ref="AW15:AX15"/>
    <mergeCell ref="AW14:AX14"/>
    <mergeCell ref="AW12:AX12"/>
    <mergeCell ref="AW11:AX11"/>
    <mergeCell ref="AS30:AT30"/>
    <mergeCell ref="AS28:AT28"/>
    <mergeCell ref="AS29:AT29"/>
    <mergeCell ref="AS25:AT25"/>
    <mergeCell ref="AS26:AT26"/>
    <mergeCell ref="AS24:AT24"/>
    <mergeCell ref="AS23:AT23"/>
    <mergeCell ref="AS22:AT22"/>
    <mergeCell ref="AS21:AT21"/>
    <mergeCell ref="AY30:AZ30"/>
    <mergeCell ref="AI27:AJ27"/>
    <mergeCell ref="AK27:AL27"/>
    <mergeCell ref="BC27:BD27"/>
    <mergeCell ref="BE27:BF27"/>
    <mergeCell ref="AY27:AZ27"/>
    <mergeCell ref="AG26:AH26"/>
    <mergeCell ref="AI26:AJ26"/>
    <mergeCell ref="AK26:AL26"/>
    <mergeCell ref="BC26:BD26"/>
    <mergeCell ref="BE26:BF26"/>
    <mergeCell ref="AY26:AZ26"/>
    <mergeCell ref="AM27:AN27"/>
    <mergeCell ref="AM30:AN30"/>
    <mergeCell ref="AM28:AN28"/>
    <mergeCell ref="AM29:AN29"/>
    <mergeCell ref="AM26:AN26"/>
    <mergeCell ref="AO27:AP27"/>
    <mergeCell ref="AO30:AP30"/>
    <mergeCell ref="AO28:AP28"/>
    <mergeCell ref="AO29:AP29"/>
    <mergeCell ref="AO26:AP26"/>
    <mergeCell ref="AQ27:AR27"/>
    <mergeCell ref="AQ30:AR30"/>
    <mergeCell ref="A27:B27"/>
    <mergeCell ref="C27:AB27"/>
    <mergeCell ref="AC27:AD27"/>
    <mergeCell ref="AE27:AF27"/>
    <mergeCell ref="AG27:AH27"/>
    <mergeCell ref="AI29:AJ29"/>
    <mergeCell ref="AK29:AL29"/>
    <mergeCell ref="BC29:BD29"/>
    <mergeCell ref="BE29:BF29"/>
    <mergeCell ref="AY29:AZ29"/>
    <mergeCell ref="AQ28:AR28"/>
    <mergeCell ref="AQ29:AR29"/>
    <mergeCell ref="AS27:AT27"/>
    <mergeCell ref="AU27:AV27"/>
    <mergeCell ref="AW27:AX27"/>
    <mergeCell ref="BA27:BB27"/>
    <mergeCell ref="A30:B30"/>
    <mergeCell ref="C30:AB30"/>
    <mergeCell ref="AC30:AD30"/>
    <mergeCell ref="AE30:AF30"/>
    <mergeCell ref="AG28:AH28"/>
    <mergeCell ref="AI28:AJ28"/>
    <mergeCell ref="AK28:AL28"/>
    <mergeCell ref="BC28:BD28"/>
    <mergeCell ref="BE28:BF28"/>
    <mergeCell ref="AY28:AZ28"/>
    <mergeCell ref="A28:B28"/>
    <mergeCell ref="C28:AB28"/>
    <mergeCell ref="AC28:AD28"/>
    <mergeCell ref="AE28:AF28"/>
    <mergeCell ref="A29:B29"/>
    <mergeCell ref="C29:AB29"/>
    <mergeCell ref="AC29:AD29"/>
    <mergeCell ref="AE29:AF29"/>
    <mergeCell ref="AG29:AH29"/>
    <mergeCell ref="AG30:AH30"/>
    <mergeCell ref="AI30:AJ30"/>
    <mergeCell ref="AK30:AL30"/>
    <mergeCell ref="BC30:BD30"/>
    <mergeCell ref="BE30:BF30"/>
    <mergeCell ref="A26:B26"/>
    <mergeCell ref="C26:AB26"/>
    <mergeCell ref="AC26:AD26"/>
    <mergeCell ref="AE26:AF26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Q26:AR26"/>
    <mergeCell ref="AG24:AH24"/>
    <mergeCell ref="AI24:AJ24"/>
    <mergeCell ref="AK24:AL24"/>
    <mergeCell ref="BC24:BD24"/>
    <mergeCell ref="AY25:AZ25"/>
    <mergeCell ref="AI25:AJ25"/>
    <mergeCell ref="AK25:AL25"/>
    <mergeCell ref="BE24:BF24"/>
    <mergeCell ref="AY24:AZ24"/>
    <mergeCell ref="A24:B24"/>
    <mergeCell ref="C24:AB24"/>
    <mergeCell ref="AC24:AD24"/>
    <mergeCell ref="AE24:AF24"/>
    <mergeCell ref="AM24:AN24"/>
    <mergeCell ref="AO24:AP24"/>
    <mergeCell ref="AQ24:AR24"/>
    <mergeCell ref="AI23:AJ23"/>
    <mergeCell ref="AK23:AL23"/>
    <mergeCell ref="BC23:BD23"/>
    <mergeCell ref="BE23:BF23"/>
    <mergeCell ref="AY23:AZ23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I22:AJ22"/>
    <mergeCell ref="AK22:AL22"/>
    <mergeCell ref="BC22:BD22"/>
    <mergeCell ref="BE22:BF22"/>
    <mergeCell ref="AY22:AZ22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G21:AH21"/>
    <mergeCell ref="AI21:AJ21"/>
    <mergeCell ref="AK21:AL21"/>
    <mergeCell ref="BC21:BD21"/>
    <mergeCell ref="BE21:BF21"/>
    <mergeCell ref="AY21:AZ21"/>
    <mergeCell ref="A21:B21"/>
    <mergeCell ref="C21:AB21"/>
    <mergeCell ref="AC21:AD21"/>
    <mergeCell ref="AE21:AF21"/>
    <mergeCell ref="AM21:AN21"/>
    <mergeCell ref="AO21:AP21"/>
    <mergeCell ref="AQ21:AR21"/>
    <mergeCell ref="AI20:AJ20"/>
    <mergeCell ref="AK20:AL20"/>
    <mergeCell ref="BC20:BD20"/>
    <mergeCell ref="BE20:BF20"/>
    <mergeCell ref="AY20:AZ20"/>
    <mergeCell ref="A20:B20"/>
    <mergeCell ref="C20:AB20"/>
    <mergeCell ref="AC20:AD20"/>
    <mergeCell ref="AE20:AF20"/>
    <mergeCell ref="AG20:AH20"/>
    <mergeCell ref="AM20:AN20"/>
    <mergeCell ref="AO20:AP20"/>
    <mergeCell ref="AQ20:AR20"/>
    <mergeCell ref="AS20:AT20"/>
    <mergeCell ref="AU20:AV20"/>
    <mergeCell ref="AW20:AX20"/>
    <mergeCell ref="AI19:AJ19"/>
    <mergeCell ref="AK19:AL19"/>
    <mergeCell ref="BC19:BD19"/>
    <mergeCell ref="BE19:BF19"/>
    <mergeCell ref="AY19:AZ19"/>
    <mergeCell ref="AI18:AJ18"/>
    <mergeCell ref="AK18:AL18"/>
    <mergeCell ref="BC18:BD18"/>
    <mergeCell ref="BE18:BF18"/>
    <mergeCell ref="AY18:AZ18"/>
    <mergeCell ref="AM18:AN18"/>
    <mergeCell ref="AM19:AN19"/>
    <mergeCell ref="AO18:AP18"/>
    <mergeCell ref="AO19:AP19"/>
    <mergeCell ref="AQ18:AR18"/>
    <mergeCell ref="AQ19:AR19"/>
    <mergeCell ref="AS18:AT18"/>
    <mergeCell ref="AS19:AT19"/>
    <mergeCell ref="AU18:AV18"/>
    <mergeCell ref="AU19:AV19"/>
    <mergeCell ref="AW18:AX18"/>
    <mergeCell ref="AW19:AX19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G18:AH18"/>
    <mergeCell ref="AG19:AH19"/>
    <mergeCell ref="AI16:AJ16"/>
    <mergeCell ref="AK16:AL16"/>
    <mergeCell ref="BC16:BD16"/>
    <mergeCell ref="BE16:BF16"/>
    <mergeCell ref="AY16:AZ16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G17:AH17"/>
    <mergeCell ref="AI17:AJ17"/>
    <mergeCell ref="AK17:AL17"/>
    <mergeCell ref="BC17:BD17"/>
    <mergeCell ref="BE17:BF17"/>
    <mergeCell ref="AY17:AZ17"/>
    <mergeCell ref="AM17:AN17"/>
    <mergeCell ref="AO17:AP17"/>
    <mergeCell ref="AQ17:AR17"/>
    <mergeCell ref="AI15:AJ15"/>
    <mergeCell ref="AK15:AL15"/>
    <mergeCell ref="BC15:BD15"/>
    <mergeCell ref="BE15:BF15"/>
    <mergeCell ref="AY15:AZ15"/>
    <mergeCell ref="AI14:AJ14"/>
    <mergeCell ref="AK14:AL14"/>
    <mergeCell ref="BC14:BD14"/>
    <mergeCell ref="BE14:BF14"/>
    <mergeCell ref="AY14:AZ14"/>
    <mergeCell ref="AM15:AN15"/>
    <mergeCell ref="AM14:AN14"/>
    <mergeCell ref="AO15:AP15"/>
    <mergeCell ref="AO14:AP14"/>
    <mergeCell ref="AQ15:AR15"/>
    <mergeCell ref="AQ14:AR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G14:AH14"/>
    <mergeCell ref="AG15:AH15"/>
    <mergeCell ref="AI13:AJ13"/>
    <mergeCell ref="AK13:AL13"/>
    <mergeCell ref="BC13:BD13"/>
    <mergeCell ref="BE13:BF13"/>
    <mergeCell ref="AY13:AZ13"/>
    <mergeCell ref="A13:B13"/>
    <mergeCell ref="C13:AB13"/>
    <mergeCell ref="AC13:AD13"/>
    <mergeCell ref="AE13:AF13"/>
    <mergeCell ref="AG13:AH13"/>
    <mergeCell ref="AM13:AN13"/>
    <mergeCell ref="AO13:AP13"/>
    <mergeCell ref="AQ13:AR13"/>
    <mergeCell ref="AI12:AJ12"/>
    <mergeCell ref="AK12:AL12"/>
    <mergeCell ref="BC12:BD12"/>
    <mergeCell ref="BE12:BF12"/>
    <mergeCell ref="AY12:AZ12"/>
    <mergeCell ref="A12:B12"/>
    <mergeCell ref="C12:AB12"/>
    <mergeCell ref="AC12:AD12"/>
    <mergeCell ref="AE12:AF12"/>
    <mergeCell ref="AG12:AH12"/>
    <mergeCell ref="AM12:AN12"/>
    <mergeCell ref="AO12:AP12"/>
    <mergeCell ref="AQ12:AR12"/>
    <mergeCell ref="AI11:AJ11"/>
    <mergeCell ref="AK11:AL11"/>
    <mergeCell ref="BC11:BD11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S11:AT11"/>
    <mergeCell ref="AG10:AH10"/>
    <mergeCell ref="AI10:AJ10"/>
    <mergeCell ref="AK10:AL10"/>
    <mergeCell ref="BC10:BD10"/>
    <mergeCell ref="BE10:BF10"/>
    <mergeCell ref="AY10:AZ10"/>
    <mergeCell ref="A10:B10"/>
    <mergeCell ref="C10:AB10"/>
    <mergeCell ref="AC10:AD10"/>
    <mergeCell ref="AE10:AF10"/>
    <mergeCell ref="AM10:AN10"/>
    <mergeCell ref="AO10:AP10"/>
    <mergeCell ref="AQ10:AR10"/>
    <mergeCell ref="AS10:AT10"/>
    <mergeCell ref="AU10:AV10"/>
    <mergeCell ref="AW10:AX10"/>
    <mergeCell ref="AG9:AH9"/>
    <mergeCell ref="AI9:AJ9"/>
    <mergeCell ref="AK9:AL9"/>
    <mergeCell ref="BC9:BD9"/>
    <mergeCell ref="BE9:BF9"/>
    <mergeCell ref="AY9:AZ9"/>
    <mergeCell ref="A9:B9"/>
    <mergeCell ref="C9:AB9"/>
    <mergeCell ref="AC9:AD9"/>
    <mergeCell ref="AE9:AF9"/>
    <mergeCell ref="AM9:AN9"/>
    <mergeCell ref="AO9:AP9"/>
    <mergeCell ref="AQ9:AR9"/>
    <mergeCell ref="AS9:AT9"/>
    <mergeCell ref="AU9:AV9"/>
    <mergeCell ref="AG8:AH8"/>
    <mergeCell ref="AI8:AJ8"/>
    <mergeCell ref="AK8:AL8"/>
    <mergeCell ref="BC8:BD8"/>
    <mergeCell ref="BE8:BF8"/>
    <mergeCell ref="AY8:AZ8"/>
    <mergeCell ref="A8:B8"/>
    <mergeCell ref="C8:AB8"/>
    <mergeCell ref="AC8:AD8"/>
    <mergeCell ref="AE8:AF8"/>
    <mergeCell ref="AM8:AN8"/>
    <mergeCell ref="AO8:AP8"/>
    <mergeCell ref="AQ8:AR8"/>
    <mergeCell ref="AS8:AT8"/>
    <mergeCell ref="AU8:AV8"/>
    <mergeCell ref="AI7:AJ7"/>
    <mergeCell ref="AK7:AL7"/>
    <mergeCell ref="BC7:BD7"/>
    <mergeCell ref="BE7:BF7"/>
    <mergeCell ref="AY7:AZ7"/>
    <mergeCell ref="A7:B7"/>
    <mergeCell ref="C7:AB7"/>
    <mergeCell ref="AC7:AD7"/>
    <mergeCell ref="AE7:AF7"/>
    <mergeCell ref="AG7:AH7"/>
    <mergeCell ref="AM7:AN7"/>
    <mergeCell ref="AO7:AP7"/>
    <mergeCell ref="AQ7:AR7"/>
    <mergeCell ref="AS7:AT7"/>
    <mergeCell ref="AU7:AV7"/>
    <mergeCell ref="BA7:BB7"/>
    <mergeCell ref="AG6:AH6"/>
    <mergeCell ref="AI6:AJ6"/>
    <mergeCell ref="AK6:AL6"/>
    <mergeCell ref="BC6:BD6"/>
    <mergeCell ref="AE5:AF6"/>
    <mergeCell ref="AM6:AN6"/>
    <mergeCell ref="AO6:AP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S6:AT6"/>
    <mergeCell ref="AU6:AV6"/>
    <mergeCell ref="AY6:AZ6"/>
    <mergeCell ref="BA6:BB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6" fitToHeight="0" orientation="landscape" r:id="rId1"/>
  <headerFooter alignWithMargins="0">
    <oddFooter>&amp;P. oldal, összesen: &amp;N</oddFooter>
  </headerFooter>
  <ignoredErrors>
    <ignoredError sqref="AE24:AE25 AE18:AE23 AE27" unlockedFormula="1"/>
    <ignoredError sqref="A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01</vt:lpstr>
      <vt:lpstr>02</vt:lpstr>
      <vt:lpstr>03</vt:lpstr>
      <vt:lpstr>04</vt:lpstr>
      <vt:lpstr>05</vt:lpstr>
      <vt:lpstr>'01'!Nyomtatási_cím</vt:lpstr>
      <vt:lpstr>'02'!Nyomtatási_cím</vt:lpstr>
      <vt:lpstr>'03'!Nyomtatási_cím</vt:lpstr>
      <vt:lpstr>'04'!Nyomtatási_cím</vt:lpstr>
      <vt:lpstr>'05'!Nyomtatási_cím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</vt:vector>
  </TitlesOfParts>
  <Company>Őcsényi Közös Önkormányzati Hivatal</Company>
  <LinksUpToDate>false</LinksUpToDate>
  <SharedDoc>false</SharedDoc>
  <HyperlinkBase>-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Őcsényi Cigány Nemzetiségi Önkormányzat - Költségvetési határozat</dc:title>
  <dc:subject>Költségvetési határozat</dc:subject>
  <dc:creator>Horváth Gábor (gazd.ea. - Őcsényi Közös Önk. Hivatal)</dc:creator>
  <cp:keywords>Költségvetés</cp:keywords>
  <dc:description>A munkafüzet az Őcsényi Közös Önkormányzati Hivatal szellemi tulajdona. Minden jog fenntartva.</dc:description>
  <cp:lastModifiedBy>user</cp:lastModifiedBy>
  <cp:lastPrinted>2022-01-17T12:59:51Z</cp:lastPrinted>
  <dcterms:created xsi:type="dcterms:W3CDTF">1998-12-06T10:54:59Z</dcterms:created>
  <dcterms:modified xsi:type="dcterms:W3CDTF">2022-01-17T13:30:38Z</dcterms:modified>
  <cp:category>Költségvetés</cp:category>
  <cp:contentStatus>Elemi</cp:contentStatus>
</cp:coreProperties>
</file>